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88" firstSheet="2" activeTab="5"/>
  </bookViews>
  <sheets>
    <sheet name="расчет обеспеченности" sheetId="1" state="hidden" r:id="rId1"/>
    <sheet name="ввод жилья" sheetId="2" state="hidden" r:id="rId2"/>
    <sheet name="Алекс." sheetId="3" r:id="rId3"/>
    <sheet name="Ванновск." sheetId="4" r:id="rId4"/>
    <sheet name="Геймановс." sheetId="5" r:id="rId5"/>
    <sheet name="Ловл." sheetId="6" r:id="rId6"/>
    <sheet name="Марьин." sheetId="7" r:id="rId7"/>
    <sheet name="Нововл." sheetId="8" r:id="rId8"/>
    <sheet name="Песч." sheetId="9" r:id="rId9"/>
    <sheet name="Тбил." sheetId="10" r:id="rId10"/>
    <sheet name="СВОД" sheetId="11" r:id="rId11"/>
  </sheets>
  <definedNames>
    <definedName name="Excel_BuiltIn_Print_Area_2">#REF!</definedName>
    <definedName name="Excel_BuiltIn_Print_Titles_1_1">#REF!</definedName>
    <definedName name="Excel_BuiltIn_Print_Titles_2_1">#REF!</definedName>
    <definedName name="Excel_BuiltIn_Print_Titles_4">#REF!</definedName>
    <definedName name="Excel_BuiltIn_Print_Titles_5">#REF!</definedName>
    <definedName name="Excel_BuiltIn_Print_Titles_6">#REF!</definedName>
    <definedName name="Excel_BuiltIn_Print_Titles_8">#REF!</definedName>
    <definedName name="_xlnm.Print_Area" localSheetId="9">'Тбил.'!$A$1:$H$26</definedName>
  </definedNames>
  <calcPr fullCalcOnLoad="1"/>
</workbook>
</file>

<file path=xl/sharedStrings.xml><?xml version="1.0" encoding="utf-8"?>
<sst xmlns="http://schemas.openxmlformats.org/spreadsheetml/2006/main" count="684" uniqueCount="169">
  <si>
    <t>Показатель, единица измерения</t>
  </si>
  <si>
    <t>2008 год</t>
  </si>
  <si>
    <t>2013 год</t>
  </si>
  <si>
    <t>отчет</t>
  </si>
  <si>
    <t>оценка</t>
  </si>
  <si>
    <t>прогноз</t>
  </si>
  <si>
    <t>Среднегодовая численность постоянного населения – всего,  тыс. чел.</t>
  </si>
  <si>
    <t>Тбилисское</t>
  </si>
  <si>
    <t>Ванновское</t>
  </si>
  <si>
    <t>Ловлинское</t>
  </si>
  <si>
    <t>Геймановское</t>
  </si>
  <si>
    <t>Марьинское</t>
  </si>
  <si>
    <t>Песчаное</t>
  </si>
  <si>
    <t>Численность экономически активного населения, тыс. чел.</t>
  </si>
  <si>
    <t>Среднедушевой денежный доход на одного жителя, тыс. руб.</t>
  </si>
  <si>
    <t>Индикативный план на 2007 год</t>
  </si>
  <si>
    <t>факт 2005 год</t>
  </si>
  <si>
    <t>оценка 2006 год</t>
  </si>
  <si>
    <t>прогноз 2007 год</t>
  </si>
  <si>
    <t>кол-во мест в ДДУ</t>
  </si>
  <si>
    <t>кол-во детей дошкольного возраста</t>
  </si>
  <si>
    <t>обеспеченность на 1000 детей</t>
  </si>
  <si>
    <t>Алексее - Тенгинское</t>
  </si>
  <si>
    <t>Нововладмировское</t>
  </si>
  <si>
    <t>Индикативный план на 2008 год</t>
  </si>
  <si>
    <t>факт 2006 год</t>
  </si>
  <si>
    <t>оценка 2007 год</t>
  </si>
  <si>
    <t>прогноз 2008 год</t>
  </si>
  <si>
    <t>данные управления образованием</t>
  </si>
  <si>
    <t>данные, внесен. в индик. план.</t>
  </si>
  <si>
    <t>Индикативный план на 2010 год</t>
  </si>
  <si>
    <t>Факт 2008 год</t>
  </si>
  <si>
    <t>Оценка 2009 год</t>
  </si>
  <si>
    <t>Прогноз 2010 год</t>
  </si>
  <si>
    <t>Прогноз 2011 год</t>
  </si>
  <si>
    <t>Прогноз 2012 год</t>
  </si>
  <si>
    <t>Численность детей в  дошкольных  образовательных учреждениях,  чел.</t>
  </si>
  <si>
    <t>Итого по району</t>
  </si>
  <si>
    <t>Численность учащихся в  образовательных учреждениях,  чел.</t>
  </si>
  <si>
    <t>Ввод жилья,  кв. м</t>
  </si>
  <si>
    <t>2008            факт</t>
  </si>
  <si>
    <t>2009 оценка</t>
  </si>
  <si>
    <t>2010 прогноз</t>
  </si>
  <si>
    <t>2011 прогноз</t>
  </si>
  <si>
    <t>2012 прогноз</t>
  </si>
  <si>
    <t>11 мес.</t>
  </si>
  <si>
    <t>2014 год</t>
  </si>
  <si>
    <t xml:space="preserve">2014 г. в % </t>
  </si>
  <si>
    <t>к 2013 г.</t>
  </si>
  <si>
    <t>Численность зарегистрированных безработных (среднегодовая), чел.</t>
  </si>
  <si>
    <t>№ п/п</t>
  </si>
  <si>
    <t>Реальные располагаемые денежные доходы населения в % к предыдущему году</t>
  </si>
  <si>
    <t>Численность занятых в экономике (без военнослужащих), тыс. чел.</t>
  </si>
  <si>
    <t>Уровень регистрируемой безработицы, в % к численности трудоспособного населения в трудоспособном возрасте</t>
  </si>
  <si>
    <t>ИНДИКАТИВНЫЙ ПЛАН</t>
  </si>
  <si>
    <t>Среднесписочная численность работников  (без занятых в ЛПХ и ИТД) по полному кругу предприятий и организаций, тыс. человек</t>
  </si>
  <si>
    <t>Номинальная начисленная среднемесячная заработная плата по полному кругу предприятий и организаций, тыс. руб.</t>
  </si>
  <si>
    <t>Фонд заработной платы по полному кругу предприятий и организаций, млн. руб.</t>
  </si>
  <si>
    <t>Реальная  заработная плата в % к предыдущему году</t>
  </si>
  <si>
    <t xml:space="preserve"> социально-экономического развития _________________________</t>
  </si>
  <si>
    <t xml:space="preserve">на 2015 год и на плановый период 2016 и 2017 годов </t>
  </si>
  <si>
    <t>2015 год</t>
  </si>
  <si>
    <t xml:space="preserve">2015 г. в % </t>
  </si>
  <si>
    <t>к 2014 г.</t>
  </si>
  <si>
    <t>2016 год</t>
  </si>
  <si>
    <t xml:space="preserve">2016 г. в % </t>
  </si>
  <si>
    <t>к 2015 г.</t>
  </si>
  <si>
    <t>2017 год</t>
  </si>
  <si>
    <t xml:space="preserve">2017 г. в % </t>
  </si>
  <si>
    <t>к 2016 г.</t>
  </si>
  <si>
    <t>Сальдированный финансовый результат деятельности хозяйствующих субъектов (по крупным и средним организаций),  млн. руб.</t>
  </si>
  <si>
    <t>Прибыль прибыльных предприятий (по крупным и средним организаций), млн. рублей</t>
  </si>
  <si>
    <t>Убыток предприятий (по крупным и средним организациям), млн. руб.</t>
  </si>
  <si>
    <t>СВОД</t>
  </si>
  <si>
    <t>х</t>
  </si>
  <si>
    <t>Фонд заработной платы по полному кругу предприятий и организаций, млн. руб.*</t>
  </si>
  <si>
    <t>*строка 10  умножить на строку 11  умножить на 12 мес.</t>
  </si>
  <si>
    <t>в том числе:</t>
  </si>
  <si>
    <t>Сельское хозяйство</t>
  </si>
  <si>
    <t>Объем продукции сельского хозяйства всех категорий хозяйств, млн. руб.</t>
  </si>
  <si>
    <t>продукция растениеводства, млн. руб. в ценах соответствующих лет</t>
  </si>
  <si>
    <t>продукция животноводства, млн. руб. в действующих ценах</t>
  </si>
  <si>
    <t>Из общего объема сельскохозяйственной продукции:</t>
  </si>
  <si>
    <t>в том числе в сельскохозяйственных организациях</t>
  </si>
  <si>
    <t>в том числе в  крестьянских (фермерских) хозяйствах и у индивидуальных предпринимателей</t>
  </si>
  <si>
    <t>в том числе в личных подсобных хозяйствах</t>
  </si>
  <si>
    <t>Производство основных видов сельскохозяйственной продукции</t>
  </si>
  <si>
    <t>Зерно и зернобобовые культуры (в весе  после доработки), тыс.тонн</t>
  </si>
  <si>
    <t>Соя, тыс. тонн</t>
  </si>
  <si>
    <t>Сахарная свекла, тыс. тонн</t>
  </si>
  <si>
    <t>Подсолнечник (в весе после доработки), тыс. тонн</t>
  </si>
  <si>
    <t>Картофель - всего, тыс.тонн</t>
  </si>
  <si>
    <t>в том числе в крестьянских (фермерских) хозяйствах и хозяйствах индивидуальных предпринимателей</t>
  </si>
  <si>
    <t>Овощи - всего, тыс.тонн</t>
  </si>
  <si>
    <t>Плоды и ягоды - всего,  тыс.тонн</t>
  </si>
  <si>
    <t>Виноград - всего, тыс.тонн</t>
  </si>
  <si>
    <t>Мясо в живой массе, тыс.тонн</t>
  </si>
  <si>
    <t>Молоко- всего, тыс. тонн</t>
  </si>
  <si>
    <t>Яйца - всего, млн. штук</t>
  </si>
  <si>
    <t>Улов рыбы в прудовых и других рыбоводных хозяйствах, тонн</t>
  </si>
  <si>
    <t>Численность поголовья сельскохозяйственных животных на конец года во всех категориях хозяйств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</si>
  <si>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</si>
  <si>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</si>
  <si>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</si>
  <si>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</si>
  <si>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</si>
  <si>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Рынки товаров и услуг</t>
  </si>
  <si>
    <t>Оборот розничной торговли,  млн. руб.</t>
  </si>
  <si>
    <t>в т.ч. по крупным и средним предприятиям</t>
  </si>
  <si>
    <t>Оборот общественного питания, млн. руб.</t>
  </si>
  <si>
    <t>Объем платных услуг населению, млн. руб</t>
  </si>
  <si>
    <t>Инвестиционная деятельность</t>
  </si>
  <si>
    <t>Объем инвестиций в основной капитал за счет всех источников финансирования, млн. руб.</t>
  </si>
  <si>
    <t>Объем инвестиций в основной капитал за счет всех источников финансирования по крупным и средним предприятиям, млн. руб.</t>
  </si>
  <si>
    <t>Строительство</t>
  </si>
  <si>
    <t>Ввод в эксплуатацию жилых домов - всего, тыс. кв.м. общей площади</t>
  </si>
  <si>
    <t>в том числе за счет средств индивидуальных застройщиков, тыс. кв.м. общей площади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</si>
  <si>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</si>
  <si>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</si>
  <si>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</si>
  <si>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</si>
  <si>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</si>
  <si>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Обеспеченность населения учреждениями социально-культурной сферы:</t>
  </si>
  <si>
    <t>больничными койками, коек на 1 тыс. жителей</t>
  </si>
  <si>
    <t>амбулаторно-поликлиническими учреждениями, посещений в смену на 1 тыс. жителей</t>
  </si>
  <si>
    <t>врачами, чел. на 1 тыс. населения</t>
  </si>
  <si>
    <t>средним медицинским персоналом, чел. на 1 тыс. населения</t>
  </si>
  <si>
    <t>спортивными сооружениям, кв. м. на 1 тыс. населения</t>
  </si>
  <si>
    <t>дошкольными образовательными учреждениями, мест на 1000 детей в возрасте 1-6 лет</t>
  </si>
  <si>
    <t>Количество мест в детских  дошкольных учреждениях</t>
  </si>
  <si>
    <t>Количество групп альтернативных моделей дошкольного образования, ед.</t>
  </si>
  <si>
    <t>Количество детей дошкольного возраста, находящихся в очереди в учреждения дошкольного образования, чел.</t>
  </si>
  <si>
    <t>Охват детей в возрасте 1-6 лет дошкольными образовательными учреждениями, %</t>
  </si>
  <si>
    <t>Количество больничных коек, единиц</t>
  </si>
  <si>
    <t>Удельный вес населения, занимающегося спортом, %</t>
  </si>
  <si>
    <t>Количество организаций, зарегистрированных на территории муниципального образования, единиц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</si>
  <si>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</si>
  <si>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</si>
  <si>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Количество индивидуальных предпринимателей, единиц</t>
  </si>
  <si>
    <t>Малый бизнес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</si>
  <si>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</si>
  <si>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</si>
  <si>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</si>
  <si>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</si>
  <si>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</si>
  <si>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</si>
  <si>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автомобильных дорог местного значения,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</si>
  <si>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</si>
  <si>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</si>
  <si>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</si>
  <si>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пос. мест на 1 тыс. населения</t>
  </si>
  <si>
    <t xml:space="preserve"> социально-экономического развития Ловлинского сельского поселения</t>
  </si>
  <si>
    <t>Глава Ловлинского сельского</t>
  </si>
  <si>
    <t>поселения Тбилисского района</t>
  </si>
  <si>
    <t>Эксперт-финансист</t>
  </si>
  <si>
    <t>А.Н. Сорокодумов</t>
  </si>
  <si>
    <t>С.Н. Баркалов</t>
  </si>
  <si>
    <t>Среднемесячные доходы занятых в личных подсобных хозяйствах, тыс. руб.</t>
  </si>
  <si>
    <t>Уровень регистрируемой безработицы, в % от численности трудоспособного населения в трудоспособном возрасте</t>
  </si>
  <si>
    <t>Прибыль прибыльных предприятий, млн. рублей</t>
  </si>
  <si>
    <t>Убыток предприятий, млн. руб.</t>
  </si>
  <si>
    <t>Прибыль (убыток) – сальдо,  млн. руб.</t>
  </si>
  <si>
    <t>Фонд оплаты труда, млн. руб.</t>
  </si>
  <si>
    <t>Среднегодовая стоимость основных производственных фондов, млн. руб.</t>
  </si>
  <si>
    <t>к решению Совета Ловлинского</t>
  </si>
  <si>
    <t xml:space="preserve">сельского поселения </t>
  </si>
  <si>
    <t>Тбилисского района</t>
  </si>
  <si>
    <t>Приложение</t>
  </si>
  <si>
    <t>от 18 декабря 2014 года № _28__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</si>
</sst>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\-???_р_._-;_-@_-"/>
    <numFmt numFmtId="165" formatCode="#,##0.000"/>
    <numFmt numFmtId="166" formatCode="_-* #,##0.0_р_._-;\-* #,##0.0_р_._-;_-* \-?_р_._-;_-@_-"/>
    <numFmt numFmtId="167" formatCode="0.000"/>
    <numFmt numFmtId="168" formatCode="_-* #,##0.0_р_._-;\-* #,##0.0_р_._-;_-* &quot;-&quot;?_р_._-;_-@_-"/>
    <numFmt numFmtId="169" formatCode="_-* #,##0.000_р_._-;\-* #,##0.000_р_._-;_-* &quot;-&quot;???_р_._-;_-@_-"/>
    <numFmt numFmtId="170" formatCode="_-* #,##0.00_р_._-;\-* #,##0.00_р_._-;_-* \-?_р_._-;_-@_-"/>
    <numFmt numFmtId="171" formatCode="#,##0.0_ ;\-#,##0.0\ "/>
    <numFmt numFmtId="172" formatCode="_-* #,##0_р_._-;\-* #,##0_р_._-;_-* \-?_р_._-;_-@_-"/>
    <numFmt numFmtId="173" formatCode="_-* #,##0.00_р_._-;\-* #,##0.00_р_._-;_-* \-???_р_._-;_-@_-"/>
    <numFmt numFmtId="174" formatCode="_-* #,##0.0_р_._-;\-* #,##0.0_р_._-;_-* \-???_р_._-;_-@_-"/>
    <numFmt numFmtId="175" formatCode="_-* #,##0_р_._-;\-* #,##0_р_._-;_-* \-???_р_._-;_-@_-"/>
    <numFmt numFmtId="176" formatCode="_-* #,##0.000_р_._-;\-* #,##0.000_р_._-;_-* \-?_р_._-;_-@_-"/>
    <numFmt numFmtId="177" formatCode="_-* #,##0.000_р_._-;\-* #,##0.000_р_._-;_-* &quot;-&quot;??_р_._-;_-@_-"/>
    <numFmt numFmtId="178" formatCode="_-* #,##0.0000_р_._-;\-* #,##0.0000_р_._-;_-* \-?_р_._-;_-@_-"/>
    <numFmt numFmtId="179" formatCode="#,##0.0"/>
    <numFmt numFmtId="180" formatCode="_-* #,##0.00[$р.-419]_-;\-* #,##0.00[$р.-419]_-;_-* &quot;-&quot;??[$р.-419]_-;_-@_-"/>
    <numFmt numFmtId="181" formatCode="_-* #,##0.0_р_._-;\-* #,##0.0_р_._-;_-* &quot;-&quot;_р_._-;_-@_-"/>
    <numFmt numFmtId="182" formatCode="0.0"/>
    <numFmt numFmtId="183" formatCode="_-* #,##0.0000_р_._-;\-* #,##0.0000_р_._-;_-* \-???_р_._-;_-@_-"/>
    <numFmt numFmtId="184" formatCode="_-* #,##0.000_р_._-;\-* #,##0.000_р_._-;_-* &quot;-&quot;?_р_._-;_-@_-"/>
    <numFmt numFmtId="185" formatCode="_-* #,##0.00_р_._-;\-* #,##0.00_р_._-;_-* &quot;-&quot;?_р_._-;_-@_-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0"/>
    <numFmt numFmtId="191" formatCode="#,##0.000_ ;\-#,##0.000\ "/>
    <numFmt numFmtId="192" formatCode="#,##0.00_ ;\-#,##0.00\ "/>
    <numFmt numFmtId="193" formatCode="_-* #,##0.0000_р_._-;\-* #,##0.0000_р_._-;_-* &quot;-&quot;?_р_._-;_-@_-"/>
    <numFmt numFmtId="194" formatCode="_-* #,##0_р_._-;\-* #,##0_р_._-;_-* \-_р_._-;_-@_-"/>
    <numFmt numFmtId="195" formatCode="_-* #,##0.0_р_._-;\-* #,##0.0_р_._-;_-* \-_р_._-;_-@_-"/>
  </numFmts>
  <fonts count="33">
    <font>
      <sz val="10"/>
      <name val="Arial Cyr"/>
      <family val="2"/>
    </font>
    <font>
      <sz val="10"/>
      <name val="Arial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name val="Times New Roman"/>
      <family val="1"/>
    </font>
    <font>
      <b/>
      <i/>
      <sz val="10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b/>
      <sz val="14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3.5"/>
      <name val="Times New Roman"/>
      <family val="1"/>
    </font>
    <font>
      <sz val="13.5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54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4" borderId="11" xfId="0" applyFont="1" applyFill="1" applyBorder="1" applyAlignment="1">
      <alignment horizontal="justify"/>
    </xf>
    <xf numFmtId="0" fontId="0" fillId="4" borderId="12" xfId="0" applyFont="1" applyFill="1" applyBorder="1" applyAlignment="1">
      <alignment horizontal="justify"/>
    </xf>
    <xf numFmtId="0" fontId="0" fillId="4" borderId="13" xfId="0" applyFont="1" applyFill="1" applyBorder="1" applyAlignment="1">
      <alignment horizontal="justify"/>
    </xf>
    <xf numFmtId="0" fontId="0" fillId="0" borderId="11" xfId="0" applyFont="1" applyBorder="1" applyAlignment="1">
      <alignment horizontal="justify"/>
    </xf>
    <xf numFmtId="0" fontId="0" fillId="0" borderId="12" xfId="0" applyFont="1" applyBorder="1" applyAlignment="1">
      <alignment horizontal="justify"/>
    </xf>
    <xf numFmtId="0" fontId="0" fillId="0" borderId="13" xfId="0" applyFont="1" applyBorder="1" applyAlignment="1">
      <alignment horizontal="justify"/>
    </xf>
    <xf numFmtId="0" fontId="0" fillId="22" borderId="11" xfId="0" applyFont="1" applyFill="1" applyBorder="1" applyAlignment="1">
      <alignment horizontal="justify"/>
    </xf>
    <xf numFmtId="0" fontId="0" fillId="22" borderId="12" xfId="0" applyFont="1" applyFill="1" applyBorder="1" applyAlignment="1">
      <alignment horizontal="justify"/>
    </xf>
    <xf numFmtId="0" fontId="0" fillId="22" borderId="13" xfId="0" applyFont="1" applyFill="1" applyBorder="1" applyAlignment="1">
      <alignment horizontal="justify"/>
    </xf>
    <xf numFmtId="0" fontId="0" fillId="0" borderId="0" xfId="0" applyFill="1" applyBorder="1" applyAlignment="1">
      <alignment horizontal="justify"/>
    </xf>
    <xf numFmtId="0" fontId="0" fillId="0" borderId="14" xfId="0" applyFont="1" applyBorder="1" applyAlignment="1">
      <alignment/>
    </xf>
    <xf numFmtId="0" fontId="0" fillId="4" borderId="11" xfId="0" applyFill="1" applyBorder="1" applyAlignment="1">
      <alignment/>
    </xf>
    <xf numFmtId="0" fontId="0" fillId="4" borderId="12" xfId="0" applyFill="1" applyBorder="1" applyAlignment="1">
      <alignment/>
    </xf>
    <xf numFmtId="1" fontId="0" fillId="4" borderId="13" xfId="0" applyNumberForma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" fontId="0" fillId="0" borderId="13" xfId="0" applyNumberFormat="1" applyBorder="1" applyAlignment="1">
      <alignment/>
    </xf>
    <xf numFmtId="0" fontId="0" fillId="22" borderId="11" xfId="0" applyFill="1" applyBorder="1" applyAlignment="1">
      <alignment/>
    </xf>
    <xf numFmtId="0" fontId="0" fillId="22" borderId="12" xfId="0" applyFill="1" applyBorder="1" applyAlignment="1">
      <alignment/>
    </xf>
    <xf numFmtId="1" fontId="0" fillId="22" borderId="13" xfId="0" applyNumberFormat="1" applyFill="1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4" borderId="15" xfId="0" applyFill="1" applyBorder="1" applyAlignment="1">
      <alignment/>
    </xf>
    <xf numFmtId="0" fontId="0" fillId="4" borderId="16" xfId="0" applyFill="1" applyBorder="1" applyAlignment="1">
      <alignment/>
    </xf>
    <xf numFmtId="1" fontId="0" fillId="4" borderId="17" xfId="0" applyNumberFormat="1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" fontId="0" fillId="0" borderId="17" xfId="0" applyNumberFormat="1" applyBorder="1" applyAlignment="1">
      <alignment/>
    </xf>
    <xf numFmtId="0" fontId="0" fillId="22" borderId="15" xfId="0" applyFill="1" applyBorder="1" applyAlignment="1">
      <alignment/>
    </xf>
    <xf numFmtId="0" fontId="0" fillId="22" borderId="16" xfId="0" applyFill="1" applyBorder="1" applyAlignment="1">
      <alignment/>
    </xf>
    <xf numFmtId="1" fontId="0" fillId="22" borderId="17" xfId="0" applyNumberFormat="1" applyFill="1" applyBorder="1" applyAlignment="1">
      <alignment/>
    </xf>
    <xf numFmtId="0" fontId="0" fillId="0" borderId="0" xfId="0" applyNumberFormat="1" applyAlignment="1">
      <alignment/>
    </xf>
    <xf numFmtId="1" fontId="21" fillId="4" borderId="18" xfId="0" applyNumberFormat="1" applyFont="1" applyFill="1" applyBorder="1" applyAlignment="1">
      <alignment/>
    </xf>
    <xf numFmtId="1" fontId="21" fillId="0" borderId="0" xfId="0" applyNumberFormat="1" applyFont="1" applyAlignment="1">
      <alignment/>
    </xf>
    <xf numFmtId="0" fontId="0" fillId="0" borderId="0" xfId="0" applyBorder="1" applyAlignment="1">
      <alignment/>
    </xf>
    <xf numFmtId="1" fontId="21" fillId="0" borderId="18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20" fillId="0" borderId="0" xfId="0" applyFont="1" applyAlignment="1">
      <alignment/>
    </xf>
    <xf numFmtId="0" fontId="0" fillId="0" borderId="11" xfId="0" applyFont="1" applyFill="1" applyBorder="1" applyAlignment="1">
      <alignment horizontal="justify"/>
    </xf>
    <xf numFmtId="0" fontId="0" fillId="0" borderId="12" xfId="0" applyFont="1" applyFill="1" applyBorder="1" applyAlignment="1">
      <alignment horizontal="justify"/>
    </xf>
    <xf numFmtId="0" fontId="0" fillId="0" borderId="13" xfId="0" applyFont="1" applyFill="1" applyBorder="1" applyAlignment="1">
      <alignment horizontal="justify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1" fontId="0" fillId="0" borderId="13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1" fontId="0" fillId="0" borderId="17" xfId="0" applyNumberFormat="1" applyFill="1" applyBorder="1" applyAlignment="1">
      <alignment/>
    </xf>
    <xf numFmtId="0" fontId="0" fillId="0" borderId="0" xfId="0" applyNumberFormat="1" applyFill="1" applyAlignment="1">
      <alignment/>
    </xf>
    <xf numFmtId="2" fontId="21" fillId="0" borderId="18" xfId="0" applyNumberFormat="1" applyFont="1" applyFill="1" applyBorder="1" applyAlignment="1">
      <alignment/>
    </xf>
    <xf numFmtId="2" fontId="21" fillId="0" borderId="0" xfId="0" applyNumberFormat="1" applyFont="1" applyAlignment="1">
      <alignment/>
    </xf>
    <xf numFmtId="0" fontId="22" fillId="0" borderId="0" xfId="0" applyFont="1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right"/>
    </xf>
    <xf numFmtId="1" fontId="0" fillId="0" borderId="10" xfId="0" applyNumberFormat="1" applyFill="1" applyBorder="1" applyAlignment="1">
      <alignment horizontal="right"/>
    </xf>
    <xf numFmtId="0" fontId="3" fillId="0" borderId="0" xfId="0" applyFont="1" applyAlignment="1">
      <alignment/>
    </xf>
    <xf numFmtId="167" fontId="0" fillId="0" borderId="10" xfId="0" applyNumberFormat="1" applyBorder="1" applyAlignment="1">
      <alignment horizontal="right"/>
    </xf>
    <xf numFmtId="167" fontId="0" fillId="0" borderId="10" xfId="0" applyNumberFormat="1" applyFill="1" applyBorder="1" applyAlignment="1">
      <alignment/>
    </xf>
    <xf numFmtId="167" fontId="0" fillId="0" borderId="10" xfId="0" applyNumberFormat="1" applyFill="1" applyBorder="1" applyAlignment="1">
      <alignment horizontal="right"/>
    </xf>
    <xf numFmtId="167" fontId="0" fillId="0" borderId="10" xfId="0" applyNumberFormat="1" applyBorder="1" applyAlignment="1">
      <alignment/>
    </xf>
    <xf numFmtId="0" fontId="23" fillId="0" borderId="0" xfId="0" applyFont="1" applyAlignment="1">
      <alignment/>
    </xf>
    <xf numFmtId="0" fontId="0" fillId="0" borderId="10" xfId="0" applyFont="1" applyBorder="1" applyAlignment="1">
      <alignment horizontal="justify" vertical="top"/>
    </xf>
    <xf numFmtId="0" fontId="0" fillId="0" borderId="0" xfId="0" applyFont="1" applyAlignment="1">
      <alignment horizontal="right"/>
    </xf>
    <xf numFmtId="0" fontId="19" fillId="0" borderId="19" xfId="0" applyFont="1" applyFill="1" applyBorder="1" applyAlignment="1">
      <alignment horizontal="center" vertical="center"/>
    </xf>
    <xf numFmtId="165" fontId="19" fillId="0" borderId="19" xfId="0" applyNumberFormat="1" applyFont="1" applyFill="1" applyBorder="1" applyAlignment="1">
      <alignment vertical="center" wrapText="1"/>
    </xf>
    <xf numFmtId="166" fontId="19" fillId="0" borderId="19" xfId="0" applyNumberFormat="1" applyFont="1" applyFill="1" applyBorder="1" applyAlignment="1">
      <alignment vertical="center" wrapText="1"/>
    </xf>
    <xf numFmtId="166" fontId="19" fillId="0" borderId="19" xfId="0" applyNumberFormat="1" applyFont="1" applyFill="1" applyBorder="1" applyAlignment="1">
      <alignment horizontal="justify" vertical="center"/>
    </xf>
    <xf numFmtId="166" fontId="19" fillId="0" borderId="19" xfId="0" applyNumberFormat="1" applyFont="1" applyFill="1" applyBorder="1" applyAlignment="1">
      <alignment horizontal="center" vertical="center"/>
    </xf>
    <xf numFmtId="166" fontId="19" fillId="0" borderId="19" xfId="0" applyNumberFormat="1" applyFont="1" applyFill="1" applyBorder="1" applyAlignment="1">
      <alignment wrapText="1"/>
    </xf>
    <xf numFmtId="3" fontId="19" fillId="0" borderId="19" xfId="0" applyNumberFormat="1" applyFont="1" applyFill="1" applyBorder="1" applyAlignment="1">
      <alignment vertical="center" wrapText="1"/>
    </xf>
    <xf numFmtId="164" fontId="19" fillId="0" borderId="19" xfId="0" applyNumberFormat="1" applyFont="1" applyFill="1" applyBorder="1" applyAlignment="1">
      <alignment/>
    </xf>
    <xf numFmtId="168" fontId="19" fillId="0" borderId="0" xfId="0" applyNumberFormat="1" applyFont="1" applyFill="1" applyAlignment="1">
      <alignment/>
    </xf>
    <xf numFmtId="0" fontId="19" fillId="0" borderId="20" xfId="0" applyFont="1" applyFill="1" applyBorder="1" applyAlignment="1">
      <alignment horizontal="center" vertical="center"/>
    </xf>
    <xf numFmtId="0" fontId="19" fillId="24" borderId="0" xfId="0" applyFont="1" applyFill="1" applyAlignment="1">
      <alignment/>
    </xf>
    <xf numFmtId="0" fontId="25" fillId="0" borderId="0" xfId="0" applyFont="1" applyFill="1" applyAlignment="1">
      <alignment/>
    </xf>
    <xf numFmtId="164" fontId="19" fillId="0" borderId="19" xfId="0" applyNumberFormat="1" applyFont="1" applyFill="1" applyBorder="1" applyAlignment="1">
      <alignment vertical="center"/>
    </xf>
    <xf numFmtId="166" fontId="19" fillId="0" borderId="19" xfId="0" applyNumberFormat="1" applyFont="1" applyFill="1" applyBorder="1" applyAlignment="1">
      <alignment vertical="center"/>
    </xf>
    <xf numFmtId="172" fontId="19" fillId="0" borderId="19" xfId="0" applyNumberFormat="1" applyFont="1" applyFill="1" applyBorder="1" applyAlignment="1">
      <alignment vertical="center"/>
    </xf>
    <xf numFmtId="179" fontId="19" fillId="0" borderId="19" xfId="0" applyNumberFormat="1" applyFont="1" applyFill="1" applyBorder="1" applyAlignment="1">
      <alignment horizontal="center"/>
    </xf>
    <xf numFmtId="0" fontId="19" fillId="24" borderId="21" xfId="0" applyFont="1" applyFill="1" applyBorder="1" applyAlignment="1">
      <alignment horizontal="justify" vertical="center"/>
    </xf>
    <xf numFmtId="0" fontId="19" fillId="0" borderId="0" xfId="0" applyFont="1" applyFill="1" applyAlignment="1">
      <alignment horizontal="center" vertical="center"/>
    </xf>
    <xf numFmtId="0" fontId="19" fillId="24" borderId="21" xfId="0" applyFont="1" applyFill="1" applyBorder="1" applyAlignment="1">
      <alignment vertical="center" wrapText="1"/>
    </xf>
    <xf numFmtId="0" fontId="19" fillId="24" borderId="21" xfId="0" applyFont="1" applyFill="1" applyBorder="1" applyAlignment="1">
      <alignment wrapText="1"/>
    </xf>
    <xf numFmtId="176" fontId="19" fillId="0" borderId="19" xfId="0" applyNumberFormat="1" applyFont="1" applyFill="1" applyBorder="1" applyAlignment="1">
      <alignment horizontal="center" vertical="center"/>
    </xf>
    <xf numFmtId="174" fontId="19" fillId="0" borderId="19" xfId="0" applyNumberFormat="1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vertical="center"/>
    </xf>
    <xf numFmtId="0" fontId="19" fillId="0" borderId="23" xfId="0" applyFont="1" applyFill="1" applyBorder="1" applyAlignment="1">
      <alignment vertical="center"/>
    </xf>
    <xf numFmtId="174" fontId="19" fillId="0" borderId="19" xfId="0" applyNumberFormat="1" applyFont="1" applyFill="1" applyBorder="1" applyAlignment="1">
      <alignment vertical="center"/>
    </xf>
    <xf numFmtId="174" fontId="19" fillId="0" borderId="19" xfId="0" applyNumberFormat="1" applyFont="1" applyFill="1" applyBorder="1" applyAlignment="1">
      <alignment horizontal="center"/>
    </xf>
    <xf numFmtId="170" fontId="19" fillId="0" borderId="19" xfId="0" applyNumberFormat="1" applyFont="1" applyFill="1" applyBorder="1" applyAlignment="1">
      <alignment vertical="center"/>
    </xf>
    <xf numFmtId="184" fontId="19" fillId="0" borderId="0" xfId="0" applyNumberFormat="1" applyFont="1" applyFill="1" applyAlignment="1">
      <alignment/>
    </xf>
    <xf numFmtId="170" fontId="19" fillId="0" borderId="19" xfId="0" applyNumberFormat="1" applyFont="1" applyFill="1" applyBorder="1" applyAlignment="1">
      <alignment vertical="center" wrapText="1"/>
    </xf>
    <xf numFmtId="165" fontId="19" fillId="0" borderId="19" xfId="0" applyNumberFormat="1" applyFont="1" applyFill="1" applyBorder="1" applyAlignment="1">
      <alignment horizontal="center"/>
    </xf>
    <xf numFmtId="165" fontId="19" fillId="0" borderId="19" xfId="0" applyNumberFormat="1" applyFont="1" applyFill="1" applyBorder="1" applyAlignment="1">
      <alignment horizontal="center" vertical="center"/>
    </xf>
    <xf numFmtId="184" fontId="19" fillId="0" borderId="19" xfId="0" applyNumberFormat="1" applyFont="1" applyFill="1" applyBorder="1" applyAlignment="1">
      <alignment/>
    </xf>
    <xf numFmtId="168" fontId="19" fillId="0" borderId="19" xfId="0" applyNumberFormat="1" applyFont="1" applyFill="1" applyBorder="1" applyAlignment="1">
      <alignment/>
    </xf>
    <xf numFmtId="175" fontId="19" fillId="0" borderId="19" xfId="0" applyNumberFormat="1" applyFont="1" applyFill="1" applyBorder="1" applyAlignment="1">
      <alignment vertical="center"/>
    </xf>
    <xf numFmtId="179" fontId="19" fillId="0" borderId="19" xfId="0" applyNumberFormat="1" applyFont="1" applyFill="1" applyBorder="1" applyAlignment="1">
      <alignment horizontal="center" vertical="center"/>
    </xf>
    <xf numFmtId="184" fontId="19" fillId="0" borderId="19" xfId="0" applyNumberFormat="1" applyFont="1" applyFill="1" applyBorder="1" applyAlignment="1">
      <alignment vertical="center"/>
    </xf>
    <xf numFmtId="168" fontId="19" fillId="0" borderId="19" xfId="0" applyNumberFormat="1" applyFont="1" applyFill="1" applyBorder="1" applyAlignment="1">
      <alignment vertical="center"/>
    </xf>
    <xf numFmtId="166" fontId="26" fillId="0" borderId="19" xfId="0" applyNumberFormat="1" applyFont="1" applyFill="1" applyBorder="1" applyAlignment="1">
      <alignment horizontal="center" vertical="center"/>
    </xf>
    <xf numFmtId="174" fontId="26" fillId="0" borderId="19" xfId="0" applyNumberFormat="1" applyFont="1" applyFill="1" applyBorder="1" applyAlignment="1">
      <alignment horizontal="center" vertical="center"/>
    </xf>
    <xf numFmtId="0" fontId="19" fillId="24" borderId="19" xfId="0" applyFont="1" applyFill="1" applyBorder="1" applyAlignment="1">
      <alignment horizontal="center" vertical="center"/>
    </xf>
    <xf numFmtId="168" fontId="19" fillId="0" borderId="19" xfId="0" applyNumberFormat="1" applyFont="1" applyFill="1" applyBorder="1" applyAlignment="1">
      <alignment horizontal="center" vertical="center"/>
    </xf>
    <xf numFmtId="174" fontId="25" fillId="0" borderId="19" xfId="0" applyNumberFormat="1" applyFont="1" applyFill="1" applyBorder="1" applyAlignment="1">
      <alignment horizontal="center" vertical="center"/>
    </xf>
    <xf numFmtId="176" fontId="19" fillId="0" borderId="19" xfId="0" applyNumberFormat="1" applyFont="1" applyFill="1" applyBorder="1" applyAlignment="1">
      <alignment horizontal="justify" vertical="center"/>
    </xf>
    <xf numFmtId="170" fontId="19" fillId="0" borderId="19" xfId="0" applyNumberFormat="1" applyFont="1" applyFill="1" applyBorder="1" applyAlignment="1">
      <alignment horizontal="justify" vertical="center"/>
    </xf>
    <xf numFmtId="0" fontId="28" fillId="0" borderId="19" xfId="0" applyFont="1" applyFill="1" applyBorder="1" applyAlignment="1">
      <alignment horizontal="center" vertical="center"/>
    </xf>
    <xf numFmtId="0" fontId="27" fillId="24" borderId="20" xfId="0" applyFont="1" applyFill="1" applyBorder="1" applyAlignment="1">
      <alignment vertical="center"/>
    </xf>
    <xf numFmtId="0" fontId="27" fillId="24" borderId="24" xfId="0" applyFont="1" applyFill="1" applyBorder="1" applyAlignment="1">
      <alignment vertical="center"/>
    </xf>
    <xf numFmtId="0" fontId="27" fillId="24" borderId="21" xfId="0" applyFont="1" applyFill="1" applyBorder="1" applyAlignment="1">
      <alignment vertical="center"/>
    </xf>
    <xf numFmtId="0" fontId="19" fillId="25" borderId="19" xfId="0" applyFont="1" applyFill="1" applyBorder="1" applyAlignment="1">
      <alignment horizontal="center" vertical="center"/>
    </xf>
    <xf numFmtId="0" fontId="19" fillId="25" borderId="21" xfId="0" applyFont="1" applyFill="1" applyBorder="1" applyAlignment="1">
      <alignment horizontal="left" vertical="center" wrapText="1"/>
    </xf>
    <xf numFmtId="164" fontId="19" fillId="25" borderId="19" xfId="0" applyNumberFormat="1" applyFont="1" applyFill="1" applyBorder="1" applyAlignment="1">
      <alignment horizontal="center" vertical="center"/>
    </xf>
    <xf numFmtId="2" fontId="30" fillId="26" borderId="19" xfId="0" applyNumberFormat="1" applyFont="1" applyFill="1" applyBorder="1" applyAlignment="1">
      <alignment horizontal="center" vertical="center" wrapText="1"/>
    </xf>
    <xf numFmtId="174" fontId="19" fillId="25" borderId="19" xfId="0" applyNumberFormat="1" applyFont="1" applyFill="1" applyBorder="1" applyAlignment="1">
      <alignment horizontal="center" vertical="center"/>
    </xf>
    <xf numFmtId="176" fontId="19" fillId="24" borderId="19" xfId="0" applyNumberFormat="1" applyFont="1" applyFill="1" applyBorder="1" applyAlignment="1">
      <alignment horizontal="center" vertical="center" wrapText="1"/>
    </xf>
    <xf numFmtId="174" fontId="25" fillId="24" borderId="19" xfId="0" applyNumberFormat="1" applyFont="1" applyFill="1" applyBorder="1" applyAlignment="1">
      <alignment horizontal="center" vertical="center" wrapText="1"/>
    </xf>
    <xf numFmtId="176" fontId="19" fillId="24" borderId="19" xfId="0" applyNumberFormat="1" applyFont="1" applyFill="1" applyBorder="1" applyAlignment="1">
      <alignment horizontal="left" vertical="center" wrapText="1"/>
    </xf>
    <xf numFmtId="0" fontId="19" fillId="25" borderId="21" xfId="0" applyFont="1" applyFill="1" applyBorder="1" applyAlignment="1">
      <alignment horizontal="justify" vertical="center"/>
    </xf>
    <xf numFmtId="174" fontId="19" fillId="25" borderId="19" xfId="0" applyNumberFormat="1" applyFont="1" applyFill="1" applyBorder="1" applyAlignment="1">
      <alignment horizontal="justify" vertical="center"/>
    </xf>
    <xf numFmtId="164" fontId="19" fillId="25" borderId="19" xfId="0" applyNumberFormat="1" applyFont="1" applyFill="1" applyBorder="1" applyAlignment="1">
      <alignment horizontal="justify" vertical="center"/>
    </xf>
    <xf numFmtId="0" fontId="19" fillId="24" borderId="21" xfId="0" applyFont="1" applyFill="1" applyBorder="1" applyAlignment="1">
      <alignment horizontal="left" vertical="center" wrapText="1" indent="1"/>
    </xf>
    <xf numFmtId="184" fontId="19" fillId="24" borderId="19" xfId="0" applyNumberFormat="1" applyFont="1" applyFill="1" applyBorder="1" applyAlignment="1">
      <alignment horizontal="center" vertical="center" wrapText="1"/>
    </xf>
    <xf numFmtId="184" fontId="19" fillId="24" borderId="19" xfId="0" applyNumberFormat="1" applyFont="1" applyFill="1" applyBorder="1" applyAlignment="1">
      <alignment horizontal="left" vertical="center" wrapText="1"/>
    </xf>
    <xf numFmtId="166" fontId="25" fillId="24" borderId="19" xfId="0" applyNumberFormat="1" applyFont="1" applyFill="1" applyBorder="1" applyAlignment="1">
      <alignment horizontal="center" vertical="center" wrapText="1"/>
    </xf>
    <xf numFmtId="178" fontId="19" fillId="0" borderId="19" xfId="0" applyNumberFormat="1" applyFont="1" applyFill="1" applyBorder="1" applyAlignment="1">
      <alignment horizontal="justify" vertical="center"/>
    </xf>
    <xf numFmtId="166" fontId="25" fillId="0" borderId="19" xfId="0" applyNumberFormat="1" applyFont="1" applyFill="1" applyBorder="1" applyAlignment="1">
      <alignment horizontal="justify" vertical="center"/>
    </xf>
    <xf numFmtId="0" fontId="19" fillId="0" borderId="22" xfId="0" applyFont="1" applyFill="1" applyBorder="1" applyAlignment="1">
      <alignment horizontal="center" vertical="center"/>
    </xf>
    <xf numFmtId="166" fontId="25" fillId="0" borderId="22" xfId="0" applyNumberFormat="1" applyFont="1" applyFill="1" applyBorder="1" applyAlignment="1">
      <alignment horizontal="justify" vertical="center"/>
    </xf>
    <xf numFmtId="178" fontId="19" fillId="24" borderId="19" xfId="0" applyNumberFormat="1" applyFont="1" applyFill="1" applyBorder="1" applyAlignment="1">
      <alignment horizontal="justify" vertical="center"/>
    </xf>
    <xf numFmtId="166" fontId="25" fillId="24" borderId="19" xfId="0" applyNumberFormat="1" applyFont="1" applyFill="1" applyBorder="1" applyAlignment="1">
      <alignment horizontal="justify" vertical="center"/>
    </xf>
    <xf numFmtId="176" fontId="19" fillId="24" borderId="19" xfId="0" applyNumberFormat="1" applyFont="1" applyFill="1" applyBorder="1" applyAlignment="1">
      <alignment horizontal="justify" vertical="center"/>
    </xf>
    <xf numFmtId="0" fontId="19" fillId="25" borderId="23" xfId="0" applyFont="1" applyFill="1" applyBorder="1" applyAlignment="1">
      <alignment horizontal="center" vertical="center"/>
    </xf>
    <xf numFmtId="0" fontId="19" fillId="25" borderId="21" xfId="0" applyFont="1" applyFill="1" applyBorder="1" applyAlignment="1">
      <alignment vertical="center" wrapText="1"/>
    </xf>
    <xf numFmtId="178" fontId="19" fillId="25" borderId="23" xfId="0" applyNumberFormat="1" applyFont="1" applyFill="1" applyBorder="1" applyAlignment="1">
      <alignment vertical="center" wrapText="1"/>
    </xf>
    <xf numFmtId="166" fontId="25" fillId="25" borderId="23" xfId="0" applyNumberFormat="1" applyFont="1" applyFill="1" applyBorder="1" applyAlignment="1">
      <alignment horizontal="justify" vertical="center"/>
    </xf>
    <xf numFmtId="176" fontId="19" fillId="25" borderId="23" xfId="0" applyNumberFormat="1" applyFont="1" applyFill="1" applyBorder="1" applyAlignment="1">
      <alignment vertical="center" wrapText="1"/>
    </xf>
    <xf numFmtId="166" fontId="25" fillId="24" borderId="23" xfId="0" applyNumberFormat="1" applyFont="1" applyFill="1" applyBorder="1" applyAlignment="1">
      <alignment horizontal="justify" vertical="center"/>
    </xf>
    <xf numFmtId="166" fontId="25" fillId="25" borderId="19" xfId="0" applyNumberFormat="1" applyFont="1" applyFill="1" applyBorder="1" applyAlignment="1">
      <alignment horizontal="justify" vertical="center"/>
    </xf>
    <xf numFmtId="176" fontId="19" fillId="25" borderId="19" xfId="0" applyNumberFormat="1" applyFont="1" applyFill="1" applyBorder="1" applyAlignment="1">
      <alignment vertical="center" wrapText="1"/>
    </xf>
    <xf numFmtId="178" fontId="19" fillId="25" borderId="19" xfId="0" applyNumberFormat="1" applyFont="1" applyFill="1" applyBorder="1" applyAlignment="1">
      <alignment horizontal="left" vertical="center" wrapText="1"/>
    </xf>
    <xf numFmtId="178" fontId="19" fillId="0" borderId="19" xfId="0" applyNumberFormat="1" applyFont="1" applyFill="1" applyBorder="1" applyAlignment="1">
      <alignment horizontal="left" vertical="center" wrapText="1"/>
    </xf>
    <xf numFmtId="178" fontId="19" fillId="25" borderId="19" xfId="0" applyNumberFormat="1" applyFont="1" applyFill="1" applyBorder="1" applyAlignment="1">
      <alignment horizontal="justify" vertical="center"/>
    </xf>
    <xf numFmtId="176" fontId="19" fillId="25" borderId="19" xfId="0" applyNumberFormat="1" applyFont="1" applyFill="1" applyBorder="1" applyAlignment="1">
      <alignment horizontal="center" vertical="center" wrapText="1"/>
    </xf>
    <xf numFmtId="166" fontId="19" fillId="25" borderId="24" xfId="0" applyNumberFormat="1" applyFont="1" applyFill="1" applyBorder="1" applyAlignment="1">
      <alignment horizontal="left" vertical="center" wrapText="1"/>
    </xf>
    <xf numFmtId="170" fontId="19" fillId="24" borderId="24" xfId="0" applyNumberFormat="1" applyFont="1" applyFill="1" applyBorder="1" applyAlignment="1">
      <alignment horizontal="justify" vertical="center"/>
    </xf>
    <xf numFmtId="0" fontId="19" fillId="0" borderId="23" xfId="0" applyFont="1" applyFill="1" applyBorder="1" applyAlignment="1">
      <alignment horizontal="center" vertical="center"/>
    </xf>
    <xf numFmtId="172" fontId="19" fillId="25" borderId="19" xfId="0" applyNumberFormat="1" applyFont="1" applyFill="1" applyBorder="1" applyAlignment="1">
      <alignment vertical="center" wrapText="1"/>
    </xf>
    <xf numFmtId="0" fontId="19" fillId="24" borderId="21" xfId="0" applyFont="1" applyFill="1" applyBorder="1" applyAlignment="1">
      <alignment horizontal="left" vertical="center" wrapText="1"/>
    </xf>
    <xf numFmtId="172" fontId="19" fillId="0" borderId="19" xfId="0" applyNumberFormat="1" applyFont="1" applyFill="1" applyBorder="1" applyAlignment="1">
      <alignment horizontal="justify" vertical="center"/>
    </xf>
    <xf numFmtId="172" fontId="19" fillId="0" borderId="19" xfId="0" applyNumberFormat="1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27" fillId="27" borderId="25" xfId="0" applyFont="1" applyFill="1" applyBorder="1" applyAlignment="1">
      <alignment horizontal="left" vertical="center" wrapText="1"/>
    </xf>
    <xf numFmtId="166" fontId="27" fillId="0" borderId="12" xfId="0" applyNumberFormat="1" applyFont="1" applyFill="1" applyBorder="1" applyAlignment="1">
      <alignment horizontal="center" vertical="center" wrapText="1"/>
    </xf>
    <xf numFmtId="166" fontId="19" fillId="0" borderId="12" xfId="0" applyNumberFormat="1" applyFont="1" applyFill="1" applyBorder="1" applyAlignment="1">
      <alignment/>
    </xf>
    <xf numFmtId="166" fontId="25" fillId="0" borderId="12" xfId="0" applyNumberFormat="1" applyFont="1" applyFill="1" applyBorder="1" applyAlignment="1">
      <alignment/>
    </xf>
    <xf numFmtId="166" fontId="25" fillId="0" borderId="12" xfId="0" applyNumberFormat="1" applyFont="1" applyFill="1" applyBorder="1" applyAlignment="1">
      <alignment horizontal="justify" vertical="center"/>
    </xf>
    <xf numFmtId="0" fontId="19" fillId="27" borderId="25" xfId="0" applyFont="1" applyFill="1" applyBorder="1" applyAlignment="1">
      <alignment wrapText="1"/>
    </xf>
    <xf numFmtId="166" fontId="19" fillId="0" borderId="12" xfId="0" applyNumberFormat="1" applyFont="1" applyFill="1" applyBorder="1" applyAlignment="1">
      <alignment horizontal="justify" vertical="center"/>
    </xf>
    <xf numFmtId="166" fontId="25" fillId="27" borderId="12" xfId="0" applyNumberFormat="1" applyFont="1" applyFill="1" applyBorder="1" applyAlignment="1">
      <alignment horizontal="center" vertical="center" wrapText="1"/>
    </xf>
    <xf numFmtId="166" fontId="25" fillId="27" borderId="12" xfId="0" applyNumberFormat="1" applyFont="1" applyFill="1" applyBorder="1" applyAlignment="1">
      <alignment horizontal="center" vertical="center"/>
    </xf>
    <xf numFmtId="0" fontId="27" fillId="27" borderId="25" xfId="0" applyFont="1" applyFill="1" applyBorder="1" applyAlignment="1">
      <alignment horizontal="left" wrapText="1"/>
    </xf>
    <xf numFmtId="166" fontId="27" fillId="0" borderId="12" xfId="0" applyNumberFormat="1" applyFont="1" applyFill="1" applyBorder="1" applyAlignment="1">
      <alignment horizontal="center" wrapText="1"/>
    </xf>
    <xf numFmtId="166" fontId="19" fillId="0" borderId="12" xfId="0" applyNumberFormat="1" applyFont="1" applyFill="1" applyBorder="1" applyAlignment="1">
      <alignment wrapText="1"/>
    </xf>
    <xf numFmtId="166" fontId="19" fillId="0" borderId="12" xfId="0" applyNumberFormat="1" applyFont="1" applyFill="1" applyBorder="1" applyAlignment="1">
      <alignment horizontal="center" vertical="center" wrapText="1"/>
    </xf>
    <xf numFmtId="166" fontId="19" fillId="27" borderId="12" xfId="0" applyNumberFormat="1" applyFont="1" applyFill="1" applyBorder="1" applyAlignment="1">
      <alignment horizontal="center" vertical="center" wrapText="1"/>
    </xf>
    <xf numFmtId="0" fontId="19" fillId="27" borderId="25" xfId="0" applyFont="1" applyFill="1" applyBorder="1" applyAlignment="1">
      <alignment horizontal="justify" vertical="center"/>
    </xf>
    <xf numFmtId="0" fontId="27" fillId="27" borderId="25" xfId="0" applyFont="1" applyFill="1" applyBorder="1" applyAlignment="1">
      <alignment horizontal="left" vertical="center"/>
    </xf>
    <xf numFmtId="166" fontId="27" fillId="0" borderId="12" xfId="0" applyNumberFormat="1" applyFont="1" applyFill="1" applyBorder="1" applyAlignment="1">
      <alignment horizontal="center" vertical="center"/>
    </xf>
    <xf numFmtId="170" fontId="19" fillId="0" borderId="12" xfId="0" applyNumberFormat="1" applyFont="1" applyFill="1" applyBorder="1" applyAlignment="1">
      <alignment vertical="center" wrapText="1"/>
    </xf>
    <xf numFmtId="166" fontId="25" fillId="0" borderId="12" xfId="0" applyNumberFormat="1" applyFont="1" applyFill="1" applyBorder="1" applyAlignment="1">
      <alignment vertical="center" wrapText="1"/>
    </xf>
    <xf numFmtId="0" fontId="19" fillId="27" borderId="12" xfId="0" applyFont="1" applyFill="1" applyBorder="1" applyAlignment="1">
      <alignment horizontal="center" vertical="center"/>
    </xf>
    <xf numFmtId="166" fontId="19" fillId="27" borderId="12" xfId="0" applyNumberFormat="1" applyFont="1" applyFill="1" applyBorder="1" applyAlignment="1">
      <alignment wrapText="1"/>
    </xf>
    <xf numFmtId="170" fontId="19" fillId="27" borderId="12" xfId="0" applyNumberFormat="1" applyFont="1" applyFill="1" applyBorder="1" applyAlignment="1">
      <alignment vertical="center" wrapText="1"/>
    </xf>
    <xf numFmtId="166" fontId="25" fillId="27" borderId="12" xfId="0" applyNumberFormat="1" applyFont="1" applyFill="1" applyBorder="1" applyAlignment="1">
      <alignment vertical="center" wrapText="1"/>
    </xf>
    <xf numFmtId="166" fontId="25" fillId="27" borderId="12" xfId="0" applyNumberFormat="1" applyFont="1" applyFill="1" applyBorder="1" applyAlignment="1">
      <alignment vertical="center"/>
    </xf>
    <xf numFmtId="166" fontId="19" fillId="0" borderId="12" xfId="0" applyNumberFormat="1" applyFont="1" applyFill="1" applyBorder="1" applyAlignment="1">
      <alignment vertical="center"/>
    </xf>
    <xf numFmtId="166" fontId="25" fillId="0" borderId="12" xfId="0" applyNumberFormat="1" applyFont="1" applyFill="1" applyBorder="1" applyAlignment="1">
      <alignment vertical="center"/>
    </xf>
    <xf numFmtId="0" fontId="19" fillId="27" borderId="25" xfId="0" applyFont="1" applyFill="1" applyBorder="1" applyAlignment="1">
      <alignment vertical="center" wrapText="1"/>
    </xf>
    <xf numFmtId="164" fontId="19" fillId="0" borderId="12" xfId="0" applyNumberFormat="1" applyFont="1" applyFill="1" applyBorder="1" applyAlignment="1">
      <alignment wrapText="1"/>
    </xf>
    <xf numFmtId="175" fontId="19" fillId="0" borderId="12" xfId="0" applyNumberFormat="1" applyFont="1" applyFill="1" applyBorder="1" applyAlignment="1">
      <alignment vertical="center" wrapText="1"/>
    </xf>
    <xf numFmtId="166" fontId="27" fillId="0" borderId="12" xfId="0" applyNumberFormat="1" applyFont="1" applyFill="1" applyBorder="1" applyAlignment="1">
      <alignment vertical="center" wrapText="1"/>
    </xf>
    <xf numFmtId="166" fontId="19" fillId="0" borderId="12" xfId="0" applyNumberFormat="1" applyFont="1" applyFill="1" applyBorder="1" applyAlignment="1">
      <alignment vertical="center" wrapText="1"/>
    </xf>
    <xf numFmtId="166" fontId="25" fillId="0" borderId="12" xfId="0" applyNumberFormat="1" applyFont="1" applyFill="1" applyBorder="1" applyAlignment="1">
      <alignment wrapText="1"/>
    </xf>
    <xf numFmtId="174" fontId="19" fillId="0" borderId="12" xfId="0" applyNumberFormat="1" applyFont="1" applyFill="1" applyBorder="1" applyAlignment="1">
      <alignment vertical="center" wrapText="1"/>
    </xf>
    <xf numFmtId="174" fontId="29" fillId="0" borderId="12" xfId="0" applyNumberFormat="1" applyFont="1" applyFill="1" applyBorder="1" applyAlignment="1">
      <alignment horizontal="center" vertical="center"/>
    </xf>
    <xf numFmtId="174" fontId="19" fillId="27" borderId="12" xfId="0" applyNumberFormat="1" applyFont="1" applyFill="1" applyBorder="1" applyAlignment="1">
      <alignment vertical="center" wrapText="1"/>
    </xf>
    <xf numFmtId="166" fontId="25" fillId="0" borderId="12" xfId="0" applyNumberFormat="1" applyFont="1" applyFill="1" applyBorder="1" applyAlignment="1">
      <alignment horizontal="justify"/>
    </xf>
    <xf numFmtId="194" fontId="19" fillId="27" borderId="25" xfId="0" applyNumberFormat="1" applyFont="1" applyFill="1" applyBorder="1" applyAlignment="1">
      <alignment vertical="center" wrapText="1"/>
    </xf>
    <xf numFmtId="194" fontId="19" fillId="0" borderId="12" xfId="0" applyNumberFormat="1" applyFont="1" applyFill="1" applyBorder="1" applyAlignment="1">
      <alignment wrapText="1"/>
    </xf>
    <xf numFmtId="195" fontId="19" fillId="0" borderId="12" xfId="0" applyNumberFormat="1" applyFont="1" applyFill="1" applyBorder="1" applyAlignment="1">
      <alignment horizontal="center" vertical="center" wrapText="1"/>
    </xf>
    <xf numFmtId="194" fontId="19" fillId="27" borderId="12" xfId="0" applyNumberFormat="1" applyFont="1" applyFill="1" applyBorder="1" applyAlignment="1">
      <alignment wrapText="1"/>
    </xf>
    <xf numFmtId="0" fontId="19" fillId="0" borderId="12" xfId="0" applyNumberFormat="1" applyFont="1" applyFill="1" applyBorder="1" applyAlignment="1">
      <alignment horizontal="center" vertical="center"/>
    </xf>
    <xf numFmtId="194" fontId="19" fillId="27" borderId="12" xfId="0" applyNumberFormat="1" applyFont="1" applyFill="1" applyBorder="1" applyAlignment="1">
      <alignment vertical="center" wrapText="1"/>
    </xf>
    <xf numFmtId="195" fontId="19" fillId="0" borderId="12" xfId="0" applyNumberFormat="1" applyFont="1" applyFill="1" applyBorder="1" applyAlignment="1">
      <alignment vertical="center" wrapText="1"/>
    </xf>
    <xf numFmtId="0" fontId="27" fillId="27" borderId="25" xfId="0" applyFont="1" applyFill="1" applyBorder="1" applyAlignment="1">
      <alignment horizontal="center" vertical="center" wrapText="1"/>
    </xf>
    <xf numFmtId="172" fontId="19" fillId="0" borderId="12" xfId="0" applyNumberFormat="1" applyFont="1" applyFill="1" applyBorder="1" applyAlignment="1">
      <alignment horizontal="center" vertical="center"/>
    </xf>
    <xf numFmtId="172" fontId="19" fillId="0" borderId="12" xfId="0" applyNumberFormat="1" applyFont="1" applyFill="1" applyBorder="1" applyAlignment="1">
      <alignment vertical="center"/>
    </xf>
    <xf numFmtId="194" fontId="19" fillId="27" borderId="25" xfId="0" applyNumberFormat="1" applyFont="1" applyFill="1" applyBorder="1" applyAlignment="1">
      <alignment horizontal="left" vertical="center" wrapText="1" indent="1"/>
    </xf>
    <xf numFmtId="0" fontId="19" fillId="0" borderId="26" xfId="0" applyFont="1" applyFill="1" applyBorder="1" applyAlignment="1">
      <alignment horizontal="center" vertical="center"/>
    </xf>
    <xf numFmtId="0" fontId="19" fillId="27" borderId="25" xfId="0" applyFont="1" applyFill="1" applyBorder="1" applyAlignment="1">
      <alignment horizontal="left" vertical="center" wrapText="1" indent="1"/>
    </xf>
    <xf numFmtId="166" fontId="19" fillId="0" borderId="12" xfId="0" applyNumberFormat="1" applyFont="1" applyFill="1" applyBorder="1" applyAlignment="1">
      <alignment horizontal="left" vertical="center" wrapText="1" indent="1"/>
    </xf>
    <xf numFmtId="170" fontId="19" fillId="0" borderId="12" xfId="0" applyNumberFormat="1" applyFont="1" applyFill="1" applyBorder="1" applyAlignment="1">
      <alignment vertical="center"/>
    </xf>
    <xf numFmtId="0" fontId="19" fillId="27" borderId="12" xfId="0" applyFont="1" applyFill="1" applyBorder="1" applyAlignment="1">
      <alignment horizontal="left" vertical="center" wrapText="1" indent="1"/>
    </xf>
    <xf numFmtId="0" fontId="19" fillId="27" borderId="12" xfId="0" applyFont="1" applyFill="1" applyBorder="1" applyAlignment="1">
      <alignment vertical="center" wrapText="1"/>
    </xf>
    <xf numFmtId="166" fontId="19" fillId="27" borderId="12" xfId="0" applyNumberFormat="1" applyFont="1" applyFill="1" applyBorder="1" applyAlignment="1">
      <alignment horizontal="center" vertical="center"/>
    </xf>
    <xf numFmtId="170" fontId="19" fillId="27" borderId="12" xfId="0" applyNumberFormat="1" applyFont="1" applyFill="1" applyBorder="1" applyAlignment="1">
      <alignment horizontal="center" vertical="center"/>
    </xf>
    <xf numFmtId="0" fontId="19" fillId="27" borderId="12" xfId="0" applyFont="1" applyFill="1" applyBorder="1" applyAlignment="1">
      <alignment horizontal="left" vertical="center" wrapText="1"/>
    </xf>
    <xf numFmtId="166" fontId="19" fillId="0" borderId="12" xfId="0" applyNumberFormat="1" applyFont="1" applyFill="1" applyBorder="1" applyAlignment="1">
      <alignment horizontal="left" vertical="center" wrapText="1"/>
    </xf>
    <xf numFmtId="166" fontId="19" fillId="27" borderId="12" xfId="0" applyNumberFormat="1" applyFont="1" applyFill="1" applyBorder="1" applyAlignment="1">
      <alignment vertical="center" wrapText="1"/>
    </xf>
    <xf numFmtId="194" fontId="19" fillId="0" borderId="12" xfId="0" applyNumberFormat="1" applyFont="1" applyFill="1" applyBorder="1" applyAlignment="1">
      <alignment horizontal="left" vertical="center" wrapText="1"/>
    </xf>
    <xf numFmtId="195" fontId="19" fillId="27" borderId="12" xfId="0" applyNumberFormat="1" applyFont="1" applyFill="1" applyBorder="1" applyAlignment="1">
      <alignment vertical="center" wrapText="1"/>
    </xf>
    <xf numFmtId="166" fontId="19" fillId="27" borderId="12" xfId="0" applyNumberFormat="1" applyFont="1" applyFill="1" applyBorder="1" applyAlignment="1">
      <alignment horizontal="left" vertical="center" wrapText="1"/>
    </xf>
    <xf numFmtId="174" fontId="25" fillId="0" borderId="12" xfId="0" applyNumberFormat="1" applyFont="1" applyFill="1" applyBorder="1" applyAlignment="1">
      <alignment wrapText="1"/>
    </xf>
    <xf numFmtId="164" fontId="25" fillId="0" borderId="12" xfId="0" applyNumberFormat="1" applyFont="1" applyFill="1" applyBorder="1" applyAlignment="1">
      <alignment wrapText="1"/>
    </xf>
    <xf numFmtId="164" fontId="25" fillId="0" borderId="12" xfId="0" applyNumberFormat="1" applyFont="1" applyFill="1" applyBorder="1" applyAlignment="1">
      <alignment horizontal="justify" vertical="center"/>
    </xf>
    <xf numFmtId="174" fontId="19" fillId="27" borderId="12" xfId="0" applyNumberFormat="1" applyFont="1" applyFill="1" applyBorder="1" applyAlignment="1">
      <alignment wrapText="1"/>
    </xf>
    <xf numFmtId="174" fontId="25" fillId="0" borderId="12" xfId="0" applyNumberFormat="1" applyFont="1" applyFill="1" applyBorder="1" applyAlignment="1">
      <alignment horizontal="justify"/>
    </xf>
    <xf numFmtId="172" fontId="19" fillId="0" borderId="12" xfId="0" applyNumberFormat="1" applyFont="1" applyFill="1" applyBorder="1" applyAlignment="1">
      <alignment horizontal="left" vertical="center"/>
    </xf>
    <xf numFmtId="166" fontId="25" fillId="0" borderId="12" xfId="0" applyNumberFormat="1" applyFont="1" applyFill="1" applyBorder="1" applyAlignment="1">
      <alignment horizontal="left" vertical="center" wrapText="1"/>
    </xf>
    <xf numFmtId="194" fontId="19" fillId="27" borderId="14" xfId="0" applyNumberFormat="1" applyFont="1" applyFill="1" applyBorder="1" applyAlignment="1">
      <alignment horizontal="left" vertical="center" wrapText="1"/>
    </xf>
    <xf numFmtId="166" fontId="25" fillId="27" borderId="12" xfId="0" applyNumberFormat="1" applyFont="1" applyFill="1" applyBorder="1" applyAlignment="1">
      <alignment horizontal="left" vertical="center"/>
    </xf>
    <xf numFmtId="194" fontId="19" fillId="27" borderId="25" xfId="0" applyNumberFormat="1" applyFont="1" applyFill="1" applyBorder="1" applyAlignment="1">
      <alignment horizontal="left" vertical="center" wrapText="1"/>
    </xf>
    <xf numFmtId="194" fontId="19" fillId="27" borderId="12" xfId="0" applyNumberFormat="1" applyFont="1" applyFill="1" applyBorder="1" applyAlignment="1">
      <alignment horizontal="left" vertical="center" wrapText="1"/>
    </xf>
    <xf numFmtId="166" fontId="25" fillId="0" borderId="26" xfId="0" applyNumberFormat="1" applyFont="1" applyFill="1" applyBorder="1" applyAlignment="1">
      <alignment horizontal="left" vertical="center"/>
    </xf>
    <xf numFmtId="166" fontId="25" fillId="0" borderId="12" xfId="0" applyNumberFormat="1" applyFont="1" applyFill="1" applyBorder="1" applyAlignment="1">
      <alignment horizontal="left" vertical="center"/>
    </xf>
    <xf numFmtId="166" fontId="19" fillId="25" borderId="19" xfId="0" applyNumberFormat="1" applyFont="1" applyFill="1" applyBorder="1" applyAlignment="1">
      <alignment horizontal="left" vertical="center" wrapText="1"/>
    </xf>
    <xf numFmtId="170" fontId="19" fillId="24" borderId="19" xfId="0" applyNumberFormat="1" applyFont="1" applyFill="1" applyBorder="1" applyAlignment="1">
      <alignment horizontal="justify" vertical="center"/>
    </xf>
    <xf numFmtId="166" fontId="19" fillId="24" borderId="19" xfId="0" applyNumberFormat="1" applyFont="1" applyFill="1" applyBorder="1" applyAlignment="1">
      <alignment horizontal="justify" vertical="center"/>
    </xf>
    <xf numFmtId="0" fontId="31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20" fillId="0" borderId="0" xfId="0" applyFont="1" applyFill="1" applyBorder="1" applyAlignment="1">
      <alignment horizontal="center"/>
    </xf>
    <xf numFmtId="0" fontId="20" fillId="22" borderId="27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0" fillId="0" borderId="14" xfId="0" applyBorder="1" applyAlignment="1">
      <alignment/>
    </xf>
    <xf numFmtId="0" fontId="20" fillId="4" borderId="27" xfId="0" applyFont="1" applyFill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0" fillId="0" borderId="27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center" wrapText="1"/>
    </xf>
    <xf numFmtId="0" fontId="19" fillId="24" borderId="22" xfId="0" applyFont="1" applyFill="1" applyBorder="1" applyAlignment="1">
      <alignment horizontal="center" vertical="center" wrapText="1"/>
    </xf>
    <xf numFmtId="0" fontId="19" fillId="24" borderId="23" xfId="0" applyFont="1" applyFill="1" applyBorder="1" applyAlignment="1">
      <alignment horizontal="center" vertical="center" wrapText="1"/>
    </xf>
    <xf numFmtId="0" fontId="19" fillId="24" borderId="19" xfId="0" applyFont="1" applyFill="1" applyBorder="1" applyAlignment="1">
      <alignment horizontal="center" vertical="center"/>
    </xf>
    <xf numFmtId="0" fontId="27" fillId="27" borderId="12" xfId="0" applyFont="1" applyFill="1" applyBorder="1" applyAlignment="1">
      <alignment horizontal="left" vertical="center" wrapText="1"/>
    </xf>
    <xf numFmtId="0" fontId="27" fillId="24" borderId="20" xfId="0" applyFont="1" applyFill="1" applyBorder="1" applyAlignment="1">
      <alignment horizontal="left" vertical="center" wrapText="1"/>
    </xf>
    <xf numFmtId="0" fontId="27" fillId="24" borderId="24" xfId="0" applyFont="1" applyFill="1" applyBorder="1" applyAlignment="1">
      <alignment horizontal="left" vertical="center" wrapText="1"/>
    </xf>
    <xf numFmtId="0" fontId="27" fillId="24" borderId="28" xfId="0" applyFont="1" applyFill="1" applyBorder="1" applyAlignment="1">
      <alignment horizontal="left" vertical="center" wrapText="1"/>
    </xf>
    <xf numFmtId="0" fontId="27" fillId="24" borderId="29" xfId="0" applyFont="1" applyFill="1" applyBorder="1" applyAlignment="1">
      <alignment horizontal="left" vertical="center" wrapText="1"/>
    </xf>
    <xf numFmtId="0" fontId="27" fillId="24" borderId="21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90"/>
  <sheetViews>
    <sheetView zoomScalePageLayoutView="0" workbookViewId="0" topLeftCell="A28">
      <selection activeCell="K89" sqref="K89"/>
    </sheetView>
  </sheetViews>
  <sheetFormatPr defaultColWidth="9.00390625" defaultRowHeight="12.75"/>
  <cols>
    <col min="1" max="1" width="19.875" style="0" customWidth="1"/>
    <col min="2" max="2" width="8.25390625" style="0" customWidth="1"/>
    <col min="4" max="5" width="8.625" style="0" customWidth="1"/>
    <col min="6" max="6" width="8.375" style="0" customWidth="1"/>
    <col min="7" max="7" width="7.75390625" style="0" customWidth="1"/>
    <col min="8" max="8" width="8.00390625" style="0" customWidth="1"/>
    <col min="10" max="11" width="8.00390625" style="0" customWidth="1"/>
    <col min="12" max="12" width="8.125" style="0" customWidth="1"/>
    <col min="13" max="13" width="8.00390625" style="0" customWidth="1"/>
  </cols>
  <sheetData>
    <row r="2" spans="1:10" ht="12.75">
      <c r="A2" s="237" t="s">
        <v>15</v>
      </c>
      <c r="B2" s="237"/>
      <c r="C2" s="237"/>
      <c r="D2" s="237"/>
      <c r="E2" s="237"/>
      <c r="F2" s="237"/>
      <c r="G2" s="237"/>
      <c r="H2" s="237"/>
      <c r="I2" s="237"/>
      <c r="J2" s="237"/>
    </row>
    <row r="4" spans="1:13" ht="12.75">
      <c r="A4" s="238"/>
      <c r="B4" s="239" t="s">
        <v>16</v>
      </c>
      <c r="C4" s="239"/>
      <c r="D4" s="239"/>
      <c r="E4" s="240" t="s">
        <v>17</v>
      </c>
      <c r="F4" s="240"/>
      <c r="G4" s="240"/>
      <c r="H4" s="236" t="s">
        <v>18</v>
      </c>
      <c r="I4" s="236"/>
      <c r="J4" s="236"/>
      <c r="K4" s="235"/>
      <c r="L4" s="235"/>
      <c r="M4" s="235"/>
    </row>
    <row r="5" spans="1:13" ht="76.5">
      <c r="A5" s="238"/>
      <c r="B5" s="3" t="s">
        <v>19</v>
      </c>
      <c r="C5" s="4" t="s">
        <v>20</v>
      </c>
      <c r="D5" s="5" t="s">
        <v>21</v>
      </c>
      <c r="E5" s="6" t="s">
        <v>19</v>
      </c>
      <c r="F5" s="7" t="s">
        <v>20</v>
      </c>
      <c r="G5" s="8" t="s">
        <v>21</v>
      </c>
      <c r="H5" s="9" t="s">
        <v>19</v>
      </c>
      <c r="I5" s="10" t="s">
        <v>20</v>
      </c>
      <c r="J5" s="11" t="s">
        <v>21</v>
      </c>
      <c r="K5" s="12"/>
      <c r="L5" s="12"/>
      <c r="M5" s="12"/>
    </row>
    <row r="6" spans="1:13" ht="12.75">
      <c r="A6" s="13" t="s">
        <v>7</v>
      </c>
      <c r="B6" s="14">
        <v>725</v>
      </c>
      <c r="C6" s="15">
        <v>1663</v>
      </c>
      <c r="D6" s="16">
        <f aca="true" t="shared" si="0" ref="D6:D14">B6/C6*1000</f>
        <v>435.9591100420926</v>
      </c>
      <c r="E6" s="17">
        <v>805</v>
      </c>
      <c r="F6" s="18">
        <v>1705</v>
      </c>
      <c r="G6" s="19">
        <f aca="true" t="shared" si="1" ref="G6:G14">E6/F6*1000</f>
        <v>472.14076246334315</v>
      </c>
      <c r="H6" s="20">
        <v>905</v>
      </c>
      <c r="I6" s="21">
        <v>1876</v>
      </c>
      <c r="J6" s="22">
        <f aca="true" t="shared" si="2" ref="J6:J14">H6/I6*1000</f>
        <v>482.409381663113</v>
      </c>
      <c r="K6" s="23"/>
      <c r="L6" s="23"/>
      <c r="M6" s="24"/>
    </row>
    <row r="7" spans="1:13" ht="12.75">
      <c r="A7" s="13" t="s">
        <v>8</v>
      </c>
      <c r="B7" s="14">
        <v>174</v>
      </c>
      <c r="C7" s="15">
        <v>328</v>
      </c>
      <c r="D7" s="16">
        <f t="shared" si="0"/>
        <v>530.4878048780488</v>
      </c>
      <c r="E7" s="17">
        <v>174</v>
      </c>
      <c r="F7" s="18">
        <v>318</v>
      </c>
      <c r="G7" s="19">
        <f t="shared" si="1"/>
        <v>547.1698113207547</v>
      </c>
      <c r="H7" s="20">
        <v>184</v>
      </c>
      <c r="I7" s="21">
        <v>350</v>
      </c>
      <c r="J7" s="22">
        <f t="shared" si="2"/>
        <v>525.7142857142857</v>
      </c>
      <c r="K7" s="23"/>
      <c r="L7" s="23"/>
      <c r="M7" s="24"/>
    </row>
    <row r="8" spans="1:13" ht="12.75">
      <c r="A8" s="13" t="s">
        <v>11</v>
      </c>
      <c r="B8" s="14">
        <v>119</v>
      </c>
      <c r="C8" s="15">
        <v>130</v>
      </c>
      <c r="D8" s="16">
        <f t="shared" si="0"/>
        <v>915.3846153846154</v>
      </c>
      <c r="E8" s="17">
        <v>117</v>
      </c>
      <c r="F8" s="18">
        <v>122</v>
      </c>
      <c r="G8" s="19">
        <f t="shared" si="1"/>
        <v>959.0163934426229</v>
      </c>
      <c r="H8" s="20">
        <v>127</v>
      </c>
      <c r="I8" s="21">
        <v>135</v>
      </c>
      <c r="J8" s="22">
        <f t="shared" si="2"/>
        <v>940.7407407407408</v>
      </c>
      <c r="K8" s="23"/>
      <c r="L8" s="23"/>
      <c r="M8" s="24"/>
    </row>
    <row r="9" spans="1:13" ht="12.75">
      <c r="A9" s="13" t="s">
        <v>12</v>
      </c>
      <c r="B9" s="14">
        <v>55</v>
      </c>
      <c r="C9" s="15">
        <v>98</v>
      </c>
      <c r="D9" s="16">
        <f t="shared" si="0"/>
        <v>561.2244897959183</v>
      </c>
      <c r="E9" s="17">
        <v>55</v>
      </c>
      <c r="F9" s="18">
        <v>89</v>
      </c>
      <c r="G9" s="19">
        <f t="shared" si="1"/>
        <v>617.9775280898876</v>
      </c>
      <c r="H9" s="20">
        <v>65</v>
      </c>
      <c r="I9" s="21">
        <v>101</v>
      </c>
      <c r="J9" s="22">
        <f t="shared" si="2"/>
        <v>643.5643564356436</v>
      </c>
      <c r="K9" s="23"/>
      <c r="L9" s="23"/>
      <c r="M9" s="24"/>
    </row>
    <row r="10" spans="1:13" ht="12.75">
      <c r="A10" s="13" t="s">
        <v>22</v>
      </c>
      <c r="B10" s="14">
        <v>140</v>
      </c>
      <c r="C10" s="15">
        <v>83</v>
      </c>
      <c r="D10" s="16">
        <f t="shared" si="0"/>
        <v>1686.7469879518073</v>
      </c>
      <c r="E10" s="17">
        <v>140</v>
      </c>
      <c r="F10" s="18">
        <v>92</v>
      </c>
      <c r="G10" s="19">
        <f t="shared" si="1"/>
        <v>1521.7391304347827</v>
      </c>
      <c r="H10" s="20">
        <v>150</v>
      </c>
      <c r="I10" s="21">
        <v>102</v>
      </c>
      <c r="J10" s="22">
        <f t="shared" si="2"/>
        <v>1470.5882352941178</v>
      </c>
      <c r="K10" s="23"/>
      <c r="L10" s="23"/>
      <c r="M10" s="24"/>
    </row>
    <row r="11" spans="1:13" ht="12.75">
      <c r="A11" s="13" t="s">
        <v>9</v>
      </c>
      <c r="B11" s="14">
        <v>115</v>
      </c>
      <c r="C11" s="15">
        <v>166</v>
      </c>
      <c r="D11" s="16">
        <f t="shared" si="0"/>
        <v>692.7710843373494</v>
      </c>
      <c r="E11" s="17">
        <v>115</v>
      </c>
      <c r="F11" s="18">
        <v>152</v>
      </c>
      <c r="G11" s="19">
        <f t="shared" si="1"/>
        <v>756.578947368421</v>
      </c>
      <c r="H11" s="20">
        <v>125</v>
      </c>
      <c r="I11" s="21">
        <v>168</v>
      </c>
      <c r="J11" s="22">
        <f t="shared" si="2"/>
        <v>744.047619047619</v>
      </c>
      <c r="K11" s="23"/>
      <c r="L11" s="23"/>
      <c r="M11" s="24"/>
    </row>
    <row r="12" spans="1:13" ht="12.75">
      <c r="A12" s="13" t="s">
        <v>23</v>
      </c>
      <c r="B12" s="14">
        <v>110</v>
      </c>
      <c r="C12" s="15">
        <v>186</v>
      </c>
      <c r="D12" s="16">
        <f t="shared" si="0"/>
        <v>591.3978494623656</v>
      </c>
      <c r="E12" s="17">
        <v>110</v>
      </c>
      <c r="F12" s="18">
        <v>179</v>
      </c>
      <c r="G12" s="19">
        <f t="shared" si="1"/>
        <v>614.5251396648044</v>
      </c>
      <c r="H12" s="20">
        <v>122</v>
      </c>
      <c r="I12" s="21">
        <v>197</v>
      </c>
      <c r="J12" s="22">
        <f t="shared" si="2"/>
        <v>619.2893401015228</v>
      </c>
      <c r="K12" s="23"/>
      <c r="L12" s="23"/>
      <c r="M12" s="24"/>
    </row>
    <row r="13" spans="1:13" ht="12.75">
      <c r="A13" s="13" t="s">
        <v>10</v>
      </c>
      <c r="B13" s="25">
        <v>117</v>
      </c>
      <c r="C13" s="26">
        <v>167</v>
      </c>
      <c r="D13" s="27">
        <f t="shared" si="0"/>
        <v>700.5988023952095</v>
      </c>
      <c r="E13" s="28">
        <v>115</v>
      </c>
      <c r="F13" s="29">
        <v>173</v>
      </c>
      <c r="G13" s="30">
        <f t="shared" si="1"/>
        <v>664.7398843930636</v>
      </c>
      <c r="H13" s="31">
        <v>125</v>
      </c>
      <c r="I13" s="32">
        <v>190</v>
      </c>
      <c r="J13" s="33">
        <f t="shared" si="2"/>
        <v>657.8947368421053</v>
      </c>
      <c r="K13" s="23"/>
      <c r="L13" s="23"/>
      <c r="M13" s="24"/>
    </row>
    <row r="14" spans="2:13" ht="12.75">
      <c r="B14" s="34">
        <f>SUM(B6:B13)</f>
        <v>1555</v>
      </c>
      <c r="C14" s="34">
        <f>SUM(C6:C13)</f>
        <v>2821</v>
      </c>
      <c r="D14" s="35">
        <f t="shared" si="0"/>
        <v>551.2229705778093</v>
      </c>
      <c r="E14" s="34">
        <f>SUM(E6:E13)</f>
        <v>1631</v>
      </c>
      <c r="F14" s="34">
        <f>SUM(F6:F13)</f>
        <v>2830</v>
      </c>
      <c r="G14" s="36">
        <f t="shared" si="1"/>
        <v>576.3250883392226</v>
      </c>
      <c r="H14" s="34">
        <f>SUM(H6:H13)</f>
        <v>1803</v>
      </c>
      <c r="I14" s="34">
        <f>SUM(I6:I13)</f>
        <v>3119</v>
      </c>
      <c r="J14" s="36">
        <f t="shared" si="2"/>
        <v>578.069894196858</v>
      </c>
      <c r="K14" s="37"/>
      <c r="L14" s="37"/>
      <c r="M14" s="37"/>
    </row>
    <row r="19" spans="1:10" ht="12.75">
      <c r="A19" s="237" t="s">
        <v>24</v>
      </c>
      <c r="B19" s="237"/>
      <c r="C19" s="237"/>
      <c r="D19" s="237"/>
      <c r="E19" s="237"/>
      <c r="F19" s="237"/>
      <c r="G19" s="237"/>
      <c r="H19" s="237"/>
      <c r="I19" s="237"/>
      <c r="J19" s="237"/>
    </row>
    <row r="21" spans="1:10" ht="12.75">
      <c r="A21" s="238"/>
      <c r="B21" s="239" t="s">
        <v>25</v>
      </c>
      <c r="C21" s="239"/>
      <c r="D21" s="239"/>
      <c r="E21" s="240" t="s">
        <v>26</v>
      </c>
      <c r="F21" s="240"/>
      <c r="G21" s="240"/>
      <c r="H21" s="236" t="s">
        <v>27</v>
      </c>
      <c r="I21" s="236"/>
      <c r="J21" s="236"/>
    </row>
    <row r="22" spans="1:10" ht="76.5">
      <c r="A22" s="238"/>
      <c r="B22" s="3" t="s">
        <v>19</v>
      </c>
      <c r="C22" s="4" t="s">
        <v>20</v>
      </c>
      <c r="D22" s="5" t="s">
        <v>21</v>
      </c>
      <c r="E22" s="6" t="s">
        <v>19</v>
      </c>
      <c r="F22" s="7" t="s">
        <v>20</v>
      </c>
      <c r="G22" s="8" t="s">
        <v>21</v>
      </c>
      <c r="H22" s="9" t="s">
        <v>19</v>
      </c>
      <c r="I22" s="10" t="s">
        <v>20</v>
      </c>
      <c r="J22" s="11" t="s">
        <v>21</v>
      </c>
    </row>
    <row r="23" spans="1:10" ht="12.75">
      <c r="A23" s="13" t="s">
        <v>7</v>
      </c>
      <c r="B23" s="14">
        <v>990</v>
      </c>
      <c r="C23" s="15">
        <v>1490</v>
      </c>
      <c r="D23" s="16">
        <f aca="true" t="shared" si="3" ref="D23:D31">B23/C23*1000</f>
        <v>664.4295302013423</v>
      </c>
      <c r="E23" s="17">
        <v>990</v>
      </c>
      <c r="F23" s="18">
        <v>1535</v>
      </c>
      <c r="G23" s="19">
        <f aca="true" t="shared" si="4" ref="G23:G31">E23/F23*1000</f>
        <v>644.9511400651465</v>
      </c>
      <c r="H23" s="20">
        <v>1100</v>
      </c>
      <c r="I23" s="21">
        <v>1500</v>
      </c>
      <c r="J23" s="22">
        <f aca="true" t="shared" si="5" ref="J23:J31">H23/I23*1000</f>
        <v>733.3333333333333</v>
      </c>
    </row>
    <row r="24" spans="1:10" ht="12.75">
      <c r="A24" s="13" t="s">
        <v>8</v>
      </c>
      <c r="B24" s="14">
        <v>175</v>
      </c>
      <c r="C24" s="15">
        <v>250</v>
      </c>
      <c r="D24" s="16">
        <f t="shared" si="3"/>
        <v>700</v>
      </c>
      <c r="E24" s="17">
        <v>175</v>
      </c>
      <c r="F24" s="18">
        <v>269</v>
      </c>
      <c r="G24" s="19">
        <f t="shared" si="4"/>
        <v>650.5576208178438</v>
      </c>
      <c r="H24" s="20">
        <v>175</v>
      </c>
      <c r="I24" s="21">
        <v>270</v>
      </c>
      <c r="J24" s="22">
        <f t="shared" si="5"/>
        <v>648.1481481481482</v>
      </c>
    </row>
    <row r="25" spans="1:10" ht="12.75">
      <c r="A25" s="13" t="s">
        <v>11</v>
      </c>
      <c r="B25" s="14">
        <v>119</v>
      </c>
      <c r="C25" s="15">
        <v>110</v>
      </c>
      <c r="D25" s="16">
        <f t="shared" si="3"/>
        <v>1081.8181818181818</v>
      </c>
      <c r="E25" s="17">
        <v>119</v>
      </c>
      <c r="F25" s="18">
        <v>119</v>
      </c>
      <c r="G25" s="19">
        <f t="shared" si="4"/>
        <v>1000</v>
      </c>
      <c r="H25" s="20">
        <v>119</v>
      </c>
      <c r="I25" s="21">
        <v>110</v>
      </c>
      <c r="J25" s="22">
        <f t="shared" si="5"/>
        <v>1081.8181818181818</v>
      </c>
    </row>
    <row r="26" spans="1:10" ht="12.75">
      <c r="A26" s="13" t="s">
        <v>12</v>
      </c>
      <c r="B26" s="14">
        <v>55</v>
      </c>
      <c r="C26" s="15">
        <v>80</v>
      </c>
      <c r="D26" s="16">
        <f t="shared" si="3"/>
        <v>687.5</v>
      </c>
      <c r="E26" s="17">
        <v>55</v>
      </c>
      <c r="F26" s="18">
        <v>83</v>
      </c>
      <c r="G26" s="19">
        <f t="shared" si="4"/>
        <v>662.6506024096386</v>
      </c>
      <c r="H26" s="20">
        <v>55</v>
      </c>
      <c r="I26" s="21">
        <v>80</v>
      </c>
      <c r="J26" s="22">
        <f t="shared" si="5"/>
        <v>687.5</v>
      </c>
    </row>
    <row r="27" spans="1:10" ht="12.75">
      <c r="A27" s="13" t="s">
        <v>22</v>
      </c>
      <c r="B27" s="14">
        <v>140</v>
      </c>
      <c r="C27" s="15">
        <v>85</v>
      </c>
      <c r="D27" s="16">
        <f t="shared" si="3"/>
        <v>1647.0588235294117</v>
      </c>
      <c r="E27" s="17">
        <v>140</v>
      </c>
      <c r="F27" s="18">
        <v>86</v>
      </c>
      <c r="G27" s="19">
        <f t="shared" si="4"/>
        <v>1627.906976744186</v>
      </c>
      <c r="H27" s="20">
        <v>140</v>
      </c>
      <c r="I27" s="21">
        <v>85</v>
      </c>
      <c r="J27" s="22">
        <f t="shared" si="5"/>
        <v>1647.0588235294117</v>
      </c>
    </row>
    <row r="28" spans="1:10" ht="12.75">
      <c r="A28" s="13" t="s">
        <v>9</v>
      </c>
      <c r="B28" s="14">
        <v>25</v>
      </c>
      <c r="C28" s="15">
        <v>160</v>
      </c>
      <c r="D28" s="16">
        <f t="shared" si="3"/>
        <v>156.25</v>
      </c>
      <c r="E28" s="17">
        <v>25</v>
      </c>
      <c r="F28" s="18">
        <v>143</v>
      </c>
      <c r="G28" s="19">
        <f t="shared" si="4"/>
        <v>174.82517482517483</v>
      </c>
      <c r="H28" s="20">
        <v>25</v>
      </c>
      <c r="I28" s="21">
        <v>140</v>
      </c>
      <c r="J28" s="22">
        <f t="shared" si="5"/>
        <v>178.57142857142858</v>
      </c>
    </row>
    <row r="29" spans="1:10" ht="12.75">
      <c r="A29" s="13" t="s">
        <v>23</v>
      </c>
      <c r="B29" s="14">
        <v>110</v>
      </c>
      <c r="C29" s="15">
        <v>160</v>
      </c>
      <c r="D29" s="16">
        <f t="shared" si="3"/>
        <v>687.5</v>
      </c>
      <c r="E29" s="17">
        <v>110</v>
      </c>
      <c r="F29" s="18">
        <v>160</v>
      </c>
      <c r="G29" s="19">
        <f t="shared" si="4"/>
        <v>687.5</v>
      </c>
      <c r="H29" s="20">
        <v>110</v>
      </c>
      <c r="I29" s="21">
        <v>150</v>
      </c>
      <c r="J29" s="22">
        <f t="shared" si="5"/>
        <v>733.3333333333333</v>
      </c>
    </row>
    <row r="30" spans="1:10" ht="12.75">
      <c r="A30" s="13" t="s">
        <v>10</v>
      </c>
      <c r="B30" s="25">
        <v>117</v>
      </c>
      <c r="C30" s="26">
        <v>150</v>
      </c>
      <c r="D30" s="27">
        <f t="shared" si="3"/>
        <v>780</v>
      </c>
      <c r="E30" s="28">
        <v>117</v>
      </c>
      <c r="F30" s="29">
        <v>150</v>
      </c>
      <c r="G30" s="30">
        <f t="shared" si="4"/>
        <v>780</v>
      </c>
      <c r="H30" s="31">
        <v>117</v>
      </c>
      <c r="I30" s="32">
        <v>150</v>
      </c>
      <c r="J30" s="33">
        <f t="shared" si="5"/>
        <v>780</v>
      </c>
    </row>
    <row r="31" spans="2:10" ht="12.75">
      <c r="B31" s="34">
        <f>SUM(B23:B30)</f>
        <v>1731</v>
      </c>
      <c r="C31" s="34">
        <f>SUM(C23:C30)</f>
        <v>2485</v>
      </c>
      <c r="D31" s="35">
        <f t="shared" si="3"/>
        <v>696.5794768611671</v>
      </c>
      <c r="E31" s="34">
        <f>SUM(E23:E30)</f>
        <v>1731</v>
      </c>
      <c r="F31" s="34">
        <f>SUM(F23:F30)</f>
        <v>2545</v>
      </c>
      <c r="G31" s="36">
        <f t="shared" si="4"/>
        <v>680.1571709233791</v>
      </c>
      <c r="H31" s="34">
        <f>SUM(H23:H30)</f>
        <v>1841</v>
      </c>
      <c r="I31" s="34">
        <f>SUM(I23:I30)</f>
        <v>2485</v>
      </c>
      <c r="J31" s="36">
        <f t="shared" si="5"/>
        <v>740.8450704225352</v>
      </c>
    </row>
    <row r="32" ht="12.75">
      <c r="A32" t="s">
        <v>28</v>
      </c>
    </row>
    <row r="34" spans="1:10" ht="12.75">
      <c r="A34" s="238"/>
      <c r="B34" s="239" t="s">
        <v>25</v>
      </c>
      <c r="C34" s="239"/>
      <c r="D34" s="239"/>
      <c r="E34" s="240" t="s">
        <v>26</v>
      </c>
      <c r="F34" s="240"/>
      <c r="G34" s="240"/>
      <c r="H34" s="236" t="s">
        <v>27</v>
      </c>
      <c r="I34" s="236"/>
      <c r="J34" s="236"/>
    </row>
    <row r="35" spans="1:10" ht="76.5">
      <c r="A35" s="238"/>
      <c r="B35" s="3" t="s">
        <v>19</v>
      </c>
      <c r="C35" s="4" t="s">
        <v>20</v>
      </c>
      <c r="D35" s="5" t="s">
        <v>21</v>
      </c>
      <c r="E35" s="6" t="s">
        <v>19</v>
      </c>
      <c r="F35" s="7" t="s">
        <v>20</v>
      </c>
      <c r="G35" s="8" t="s">
        <v>21</v>
      </c>
      <c r="H35" s="9" t="s">
        <v>19</v>
      </c>
      <c r="I35" s="10" t="s">
        <v>20</v>
      </c>
      <c r="J35" s="11" t="s">
        <v>21</v>
      </c>
    </row>
    <row r="36" spans="1:10" ht="12.75">
      <c r="A36" s="13" t="s">
        <v>7</v>
      </c>
      <c r="B36" s="14">
        <v>990</v>
      </c>
      <c r="C36" s="15">
        <v>1883</v>
      </c>
      <c r="D36" s="16">
        <f aca="true" t="shared" si="6" ref="D36:D44">B36/C36*1000</f>
        <v>525.7567711099309</v>
      </c>
      <c r="E36" s="17">
        <v>990</v>
      </c>
      <c r="F36" s="18">
        <v>1950</v>
      </c>
      <c r="G36" s="19">
        <f aca="true" t="shared" si="7" ref="G36:G44">E36/F36*1000</f>
        <v>507.6923076923077</v>
      </c>
      <c r="H36" s="20">
        <v>1100</v>
      </c>
      <c r="I36" s="21">
        <v>2035</v>
      </c>
      <c r="J36" s="22">
        <f aca="true" t="shared" si="8" ref="J36:J44">H36/I36*1000</f>
        <v>540.5405405405405</v>
      </c>
    </row>
    <row r="37" spans="1:10" ht="12.75">
      <c r="A37" s="13" t="s">
        <v>8</v>
      </c>
      <c r="B37" s="14">
        <v>175</v>
      </c>
      <c r="C37" s="15">
        <v>318</v>
      </c>
      <c r="D37" s="16">
        <f t="shared" si="6"/>
        <v>550.3144654088051</v>
      </c>
      <c r="E37" s="17">
        <v>175</v>
      </c>
      <c r="F37" s="18">
        <v>375</v>
      </c>
      <c r="G37" s="19">
        <f t="shared" si="7"/>
        <v>466.6666666666667</v>
      </c>
      <c r="H37" s="20">
        <v>175</v>
      </c>
      <c r="I37" s="21">
        <v>390</v>
      </c>
      <c r="J37" s="22">
        <f t="shared" si="8"/>
        <v>448.71794871794873</v>
      </c>
    </row>
    <row r="38" spans="1:10" ht="12.75">
      <c r="A38" s="13" t="s">
        <v>11</v>
      </c>
      <c r="B38" s="14">
        <v>119</v>
      </c>
      <c r="C38" s="15">
        <v>122</v>
      </c>
      <c r="D38" s="16">
        <f t="shared" si="6"/>
        <v>975.4098360655737</v>
      </c>
      <c r="E38" s="17">
        <v>119</v>
      </c>
      <c r="F38" s="18">
        <v>142</v>
      </c>
      <c r="G38" s="19">
        <f t="shared" si="7"/>
        <v>838.0281690140845</v>
      </c>
      <c r="H38" s="20">
        <v>119</v>
      </c>
      <c r="I38" s="21">
        <v>155</v>
      </c>
      <c r="J38" s="22">
        <f t="shared" si="8"/>
        <v>767.741935483871</v>
      </c>
    </row>
    <row r="39" spans="1:10" ht="12.75">
      <c r="A39" s="13" t="s">
        <v>12</v>
      </c>
      <c r="B39" s="14">
        <v>55</v>
      </c>
      <c r="C39" s="15">
        <v>80</v>
      </c>
      <c r="D39" s="16">
        <f t="shared" si="6"/>
        <v>687.5</v>
      </c>
      <c r="E39" s="17">
        <v>55</v>
      </c>
      <c r="F39" s="18">
        <v>110</v>
      </c>
      <c r="G39" s="19">
        <f t="shared" si="7"/>
        <v>500</v>
      </c>
      <c r="H39" s="20">
        <v>55</v>
      </c>
      <c r="I39" s="21">
        <v>120</v>
      </c>
      <c r="J39" s="22">
        <f t="shared" si="8"/>
        <v>458.3333333333333</v>
      </c>
    </row>
    <row r="40" spans="1:10" ht="12.75">
      <c r="A40" s="13" t="s">
        <v>22</v>
      </c>
      <c r="B40" s="14">
        <v>140</v>
      </c>
      <c r="C40" s="15">
        <v>92</v>
      </c>
      <c r="D40" s="16">
        <f t="shared" si="6"/>
        <v>1521.7391304347827</v>
      </c>
      <c r="E40" s="17">
        <v>140</v>
      </c>
      <c r="F40" s="18">
        <v>110</v>
      </c>
      <c r="G40" s="19">
        <f t="shared" si="7"/>
        <v>1272.7272727272727</v>
      </c>
      <c r="H40" s="20">
        <v>140</v>
      </c>
      <c r="I40" s="21">
        <v>135</v>
      </c>
      <c r="J40" s="22">
        <f t="shared" si="8"/>
        <v>1037.037037037037</v>
      </c>
    </row>
    <row r="41" spans="1:10" ht="12.75">
      <c r="A41" s="13" t="s">
        <v>9</v>
      </c>
      <c r="B41" s="14">
        <v>25</v>
      </c>
      <c r="C41" s="15">
        <v>160</v>
      </c>
      <c r="D41" s="16">
        <f t="shared" si="6"/>
        <v>156.25</v>
      </c>
      <c r="E41" s="17">
        <v>25</v>
      </c>
      <c r="F41" s="18">
        <v>173</v>
      </c>
      <c r="G41" s="19">
        <f t="shared" si="7"/>
        <v>144.50867052023122</v>
      </c>
      <c r="H41" s="20">
        <v>25</v>
      </c>
      <c r="I41" s="21">
        <v>185</v>
      </c>
      <c r="J41" s="22">
        <f t="shared" si="8"/>
        <v>135.13513513513513</v>
      </c>
    </row>
    <row r="42" spans="1:10" ht="12.75">
      <c r="A42" s="13" t="s">
        <v>23</v>
      </c>
      <c r="B42" s="14">
        <v>110</v>
      </c>
      <c r="C42" s="15">
        <v>179</v>
      </c>
      <c r="D42" s="16">
        <f t="shared" si="6"/>
        <v>614.5251396648044</v>
      </c>
      <c r="E42" s="17">
        <v>110</v>
      </c>
      <c r="F42" s="18">
        <v>210</v>
      </c>
      <c r="G42" s="19">
        <f t="shared" si="7"/>
        <v>523.8095238095239</v>
      </c>
      <c r="H42" s="20">
        <v>110</v>
      </c>
      <c r="I42" s="21">
        <v>230</v>
      </c>
      <c r="J42" s="22">
        <f t="shared" si="8"/>
        <v>478.26086956521743</v>
      </c>
    </row>
    <row r="43" spans="1:10" ht="12.75">
      <c r="A43" s="13" t="s">
        <v>10</v>
      </c>
      <c r="B43" s="25">
        <v>117</v>
      </c>
      <c r="C43" s="26">
        <v>173</v>
      </c>
      <c r="D43" s="27">
        <f t="shared" si="6"/>
        <v>676.3005780346821</v>
      </c>
      <c r="E43" s="28">
        <v>117</v>
      </c>
      <c r="F43" s="29">
        <v>220</v>
      </c>
      <c r="G43" s="30">
        <f t="shared" si="7"/>
        <v>531.8181818181819</v>
      </c>
      <c r="H43" s="31">
        <v>117</v>
      </c>
      <c r="I43" s="32">
        <v>250</v>
      </c>
      <c r="J43" s="33">
        <f t="shared" si="8"/>
        <v>468</v>
      </c>
    </row>
    <row r="44" spans="2:10" ht="12.75">
      <c r="B44" s="34">
        <f>SUM(B36:B43)</f>
        <v>1731</v>
      </c>
      <c r="C44" s="34">
        <f>SUM(C36:C43)</f>
        <v>3007</v>
      </c>
      <c r="D44" s="35">
        <f t="shared" si="6"/>
        <v>575.6568007981376</v>
      </c>
      <c r="E44" s="34">
        <f>SUM(E36:E43)</f>
        <v>1731</v>
      </c>
      <c r="F44" s="34">
        <f>SUM(F36:F43)</f>
        <v>3290</v>
      </c>
      <c r="G44" s="38">
        <f t="shared" si="7"/>
        <v>526.1398176291793</v>
      </c>
      <c r="H44" s="34">
        <f>SUM(H36:H43)</f>
        <v>1841</v>
      </c>
      <c r="I44" s="34">
        <f>SUM(I36:I43)</f>
        <v>3500</v>
      </c>
      <c r="J44" s="36">
        <f t="shared" si="8"/>
        <v>526</v>
      </c>
    </row>
    <row r="45" ht="12.75">
      <c r="A45" t="s">
        <v>29</v>
      </c>
    </row>
    <row r="46" spans="4:10" ht="12.75">
      <c r="D46" s="39">
        <f>D36+D37+D38+D39+D40+D41+D42+D43</f>
        <v>5707.7959207185795</v>
      </c>
      <c r="E46" s="39"/>
      <c r="F46" s="39"/>
      <c r="G46" s="39">
        <f>G36+G37+G38+G39+G40+G41+G42+G43</f>
        <v>4785.250792248268</v>
      </c>
      <c r="H46" s="39"/>
      <c r="I46" s="39"/>
      <c r="J46" s="39">
        <f>J36+J37+J38+J39+J40+J41+J42+J43</f>
        <v>4333.766799813084</v>
      </c>
    </row>
    <row r="49" ht="12.75">
      <c r="D49" s="40" t="s">
        <v>30</v>
      </c>
    </row>
    <row r="51" spans="1:16" ht="12.75">
      <c r="A51" s="238"/>
      <c r="B51" s="241" t="s">
        <v>31</v>
      </c>
      <c r="C51" s="241"/>
      <c r="D51" s="241"/>
      <c r="E51" s="240" t="s">
        <v>32</v>
      </c>
      <c r="F51" s="240"/>
      <c r="G51" s="240"/>
      <c r="H51" s="241" t="s">
        <v>33</v>
      </c>
      <c r="I51" s="241"/>
      <c r="J51" s="241"/>
      <c r="K51" s="241" t="s">
        <v>34</v>
      </c>
      <c r="L51" s="241"/>
      <c r="M51" s="241"/>
      <c r="N51" s="241" t="s">
        <v>35</v>
      </c>
      <c r="O51" s="241"/>
      <c r="P51" s="241"/>
    </row>
    <row r="52" spans="1:16" ht="76.5">
      <c r="A52" s="238"/>
      <c r="B52" s="41" t="s">
        <v>19</v>
      </c>
      <c r="C52" s="42" t="s">
        <v>20</v>
      </c>
      <c r="D52" s="43" t="s">
        <v>21</v>
      </c>
      <c r="E52" s="6" t="s">
        <v>19</v>
      </c>
      <c r="F52" s="7" t="s">
        <v>20</v>
      </c>
      <c r="G52" s="8" t="s">
        <v>21</v>
      </c>
      <c r="H52" s="41" t="s">
        <v>19</v>
      </c>
      <c r="I52" s="42" t="s">
        <v>20</v>
      </c>
      <c r="J52" s="43" t="s">
        <v>21</v>
      </c>
      <c r="K52" s="41" t="s">
        <v>19</v>
      </c>
      <c r="L52" s="42" t="s">
        <v>20</v>
      </c>
      <c r="M52" s="43" t="s">
        <v>21</v>
      </c>
      <c r="N52" s="41" t="s">
        <v>19</v>
      </c>
      <c r="O52" s="42" t="s">
        <v>20</v>
      </c>
      <c r="P52" s="43" t="s">
        <v>21</v>
      </c>
    </row>
    <row r="53" spans="1:16" ht="12.75">
      <c r="A53" s="13" t="s">
        <v>7</v>
      </c>
      <c r="B53" s="44">
        <v>1130</v>
      </c>
      <c r="C53" s="45">
        <v>1942</v>
      </c>
      <c r="D53" s="46">
        <f aca="true" t="shared" si="9" ref="D53:D61">B53/C53*1000</f>
        <v>581.8743563336766</v>
      </c>
      <c r="E53" s="17">
        <v>1130</v>
      </c>
      <c r="F53" s="18">
        <v>1906</v>
      </c>
      <c r="G53" s="19">
        <f aca="true" t="shared" si="10" ref="G53:G61">E53/F53*1000</f>
        <v>592.8646379853095</v>
      </c>
      <c r="H53" s="44">
        <v>1130</v>
      </c>
      <c r="I53" s="45">
        <v>1916</v>
      </c>
      <c r="J53" s="46">
        <f aca="true" t="shared" si="11" ref="J53:J61">H53/I53*1000</f>
        <v>589.7703549060542</v>
      </c>
      <c r="K53" s="44">
        <v>1140</v>
      </c>
      <c r="L53" s="45">
        <v>1919</v>
      </c>
      <c r="M53" s="46">
        <f aca="true" t="shared" si="12" ref="M53:M61">K53/L53*1000</f>
        <v>594.059405940594</v>
      </c>
      <c r="N53" s="44">
        <v>1150</v>
      </c>
      <c r="O53" s="45">
        <v>1935</v>
      </c>
      <c r="P53" s="46">
        <f aca="true" t="shared" si="13" ref="P53:P61">N53/O53*1000</f>
        <v>594.3152454780361</v>
      </c>
    </row>
    <row r="54" spans="1:16" ht="12.75">
      <c r="A54" s="13" t="s">
        <v>8</v>
      </c>
      <c r="B54" s="44">
        <v>169</v>
      </c>
      <c r="C54" s="45">
        <v>377</v>
      </c>
      <c r="D54" s="46">
        <f t="shared" si="9"/>
        <v>448.2758620689655</v>
      </c>
      <c r="E54" s="17">
        <v>169</v>
      </c>
      <c r="F54" s="18">
        <v>370</v>
      </c>
      <c r="G54" s="19">
        <f t="shared" si="10"/>
        <v>456.7567567567568</v>
      </c>
      <c r="H54" s="44">
        <v>169</v>
      </c>
      <c r="I54" s="45">
        <v>372</v>
      </c>
      <c r="J54" s="46">
        <f t="shared" si="11"/>
        <v>454.3010752688172</v>
      </c>
      <c r="K54" s="44">
        <v>179</v>
      </c>
      <c r="L54" s="45">
        <v>374</v>
      </c>
      <c r="M54" s="46">
        <f t="shared" si="12"/>
        <v>478.6096256684492</v>
      </c>
      <c r="N54" s="44">
        <v>184</v>
      </c>
      <c r="O54" s="45">
        <v>378</v>
      </c>
      <c r="P54" s="46">
        <f t="shared" si="13"/>
        <v>486.77248677248673</v>
      </c>
    </row>
    <row r="55" spans="1:16" ht="12.75">
      <c r="A55" s="13" t="s">
        <v>11</v>
      </c>
      <c r="B55" s="44">
        <v>75</v>
      </c>
      <c r="C55" s="45">
        <v>148</v>
      </c>
      <c r="D55" s="46">
        <f t="shared" si="9"/>
        <v>506.7567567567568</v>
      </c>
      <c r="E55" s="17">
        <v>75</v>
      </c>
      <c r="F55" s="18">
        <v>167</v>
      </c>
      <c r="G55" s="19">
        <f t="shared" si="10"/>
        <v>449.1017964071856</v>
      </c>
      <c r="H55" s="44">
        <v>75</v>
      </c>
      <c r="I55" s="45">
        <v>169</v>
      </c>
      <c r="J55" s="46">
        <f t="shared" si="11"/>
        <v>443.7869822485207</v>
      </c>
      <c r="K55" s="44">
        <v>75</v>
      </c>
      <c r="L55" s="45">
        <v>170</v>
      </c>
      <c r="M55" s="46">
        <f t="shared" si="12"/>
        <v>441.1764705882353</v>
      </c>
      <c r="N55" s="44">
        <v>75</v>
      </c>
      <c r="O55" s="45">
        <v>172</v>
      </c>
      <c r="P55" s="46">
        <f t="shared" si="13"/>
        <v>436.04651162790697</v>
      </c>
    </row>
    <row r="56" spans="1:16" ht="12.75">
      <c r="A56" s="13" t="s">
        <v>12</v>
      </c>
      <c r="B56" s="44">
        <v>55</v>
      </c>
      <c r="C56" s="45">
        <v>92</v>
      </c>
      <c r="D56" s="46">
        <f t="shared" si="9"/>
        <v>597.8260869565217</v>
      </c>
      <c r="E56" s="17">
        <v>55</v>
      </c>
      <c r="F56" s="18">
        <v>84</v>
      </c>
      <c r="G56" s="19">
        <f t="shared" si="10"/>
        <v>654.7619047619048</v>
      </c>
      <c r="H56" s="44">
        <v>55</v>
      </c>
      <c r="I56" s="45">
        <v>80</v>
      </c>
      <c r="J56" s="46">
        <f t="shared" si="11"/>
        <v>687.5</v>
      </c>
      <c r="K56" s="44">
        <v>55</v>
      </c>
      <c r="L56" s="45">
        <v>84</v>
      </c>
      <c r="M56" s="46">
        <f t="shared" si="12"/>
        <v>654.7619047619048</v>
      </c>
      <c r="N56" s="44">
        <v>55</v>
      </c>
      <c r="O56" s="45">
        <v>85</v>
      </c>
      <c r="P56" s="46">
        <f t="shared" si="13"/>
        <v>647.0588235294118</v>
      </c>
    </row>
    <row r="57" spans="1:16" ht="12.75">
      <c r="A57" s="13" t="s">
        <v>22</v>
      </c>
      <c r="B57" s="44">
        <v>140</v>
      </c>
      <c r="C57" s="45">
        <v>103</v>
      </c>
      <c r="D57" s="46">
        <f t="shared" si="9"/>
        <v>1359.2233009708739</v>
      </c>
      <c r="E57" s="17">
        <v>140</v>
      </c>
      <c r="F57" s="18">
        <v>105</v>
      </c>
      <c r="G57" s="19">
        <f t="shared" si="10"/>
        <v>1333.3333333333333</v>
      </c>
      <c r="H57" s="44">
        <v>140</v>
      </c>
      <c r="I57" s="45">
        <v>115</v>
      </c>
      <c r="J57" s="46">
        <f t="shared" si="11"/>
        <v>1217.3913043478262</v>
      </c>
      <c r="K57" s="44">
        <v>140</v>
      </c>
      <c r="L57" s="45">
        <v>118</v>
      </c>
      <c r="M57" s="46">
        <f t="shared" si="12"/>
        <v>1186.4406779661017</v>
      </c>
      <c r="N57" s="44">
        <v>140</v>
      </c>
      <c r="O57" s="45">
        <v>121</v>
      </c>
      <c r="P57" s="46">
        <f t="shared" si="13"/>
        <v>1157.0247933884298</v>
      </c>
    </row>
    <row r="58" spans="1:16" ht="12.75">
      <c r="A58" s="13" t="s">
        <v>9</v>
      </c>
      <c r="B58" s="44">
        <v>40</v>
      </c>
      <c r="C58" s="45">
        <v>155</v>
      </c>
      <c r="D58" s="46">
        <f t="shared" si="9"/>
        <v>258.06451612903226</v>
      </c>
      <c r="E58" s="17">
        <v>40</v>
      </c>
      <c r="F58" s="18">
        <v>168</v>
      </c>
      <c r="G58" s="19">
        <f t="shared" si="10"/>
        <v>238.09523809523807</v>
      </c>
      <c r="H58" s="44">
        <v>59</v>
      </c>
      <c r="I58" s="45">
        <v>171</v>
      </c>
      <c r="J58" s="46">
        <f t="shared" si="11"/>
        <v>345.02923976608184</v>
      </c>
      <c r="K58" s="44">
        <v>59</v>
      </c>
      <c r="L58" s="45">
        <v>175</v>
      </c>
      <c r="M58" s="46">
        <f t="shared" si="12"/>
        <v>337.1428571428571</v>
      </c>
      <c r="N58" s="44">
        <v>64</v>
      </c>
      <c r="O58" s="45">
        <v>180</v>
      </c>
      <c r="P58" s="46">
        <f t="shared" si="13"/>
        <v>355.55555555555554</v>
      </c>
    </row>
    <row r="59" spans="1:16" ht="12.75">
      <c r="A59" s="13" t="s">
        <v>23</v>
      </c>
      <c r="B59" s="44">
        <v>115</v>
      </c>
      <c r="C59" s="45">
        <v>213</v>
      </c>
      <c r="D59" s="46">
        <f t="shared" si="9"/>
        <v>539.906103286385</v>
      </c>
      <c r="E59" s="17">
        <v>115</v>
      </c>
      <c r="F59" s="18">
        <v>232</v>
      </c>
      <c r="G59" s="19">
        <f t="shared" si="10"/>
        <v>495.68965517241384</v>
      </c>
      <c r="H59" s="44">
        <v>115</v>
      </c>
      <c r="I59" s="45">
        <v>223</v>
      </c>
      <c r="J59" s="46">
        <f t="shared" si="11"/>
        <v>515.695067264574</v>
      </c>
      <c r="K59" s="44">
        <v>115</v>
      </c>
      <c r="L59" s="45">
        <v>225</v>
      </c>
      <c r="M59" s="46">
        <f t="shared" si="12"/>
        <v>511.1111111111111</v>
      </c>
      <c r="N59" s="44">
        <v>115</v>
      </c>
      <c r="O59" s="45">
        <v>228</v>
      </c>
      <c r="P59" s="46">
        <f t="shared" si="13"/>
        <v>504.3859649122807</v>
      </c>
    </row>
    <row r="60" spans="1:16" ht="12.75">
      <c r="A60" s="13" t="s">
        <v>10</v>
      </c>
      <c r="B60" s="47">
        <v>117</v>
      </c>
      <c r="C60" s="48">
        <v>190</v>
      </c>
      <c r="D60" s="49">
        <f t="shared" si="9"/>
        <v>615.7894736842105</v>
      </c>
      <c r="E60" s="28">
        <v>117</v>
      </c>
      <c r="F60" s="29">
        <v>196</v>
      </c>
      <c r="G60" s="30">
        <f t="shared" si="10"/>
        <v>596.9387755102041</v>
      </c>
      <c r="H60" s="47">
        <v>117</v>
      </c>
      <c r="I60" s="48">
        <v>215</v>
      </c>
      <c r="J60" s="49">
        <f t="shared" si="11"/>
        <v>544.186046511628</v>
      </c>
      <c r="K60" s="47">
        <v>117</v>
      </c>
      <c r="L60" s="48">
        <v>231</v>
      </c>
      <c r="M60" s="49">
        <f t="shared" si="12"/>
        <v>506.49350649350646</v>
      </c>
      <c r="N60" s="47">
        <v>117</v>
      </c>
      <c r="O60" s="48">
        <v>232</v>
      </c>
      <c r="P60" s="49">
        <f t="shared" si="13"/>
        <v>504.31034482758616</v>
      </c>
    </row>
    <row r="61" spans="2:16" ht="12.75">
      <c r="B61" s="50">
        <f>SUM(B53:B60)</f>
        <v>1841</v>
      </c>
      <c r="C61" s="50">
        <f>SUM(C53:C60)</f>
        <v>3220</v>
      </c>
      <c r="D61" s="51">
        <f t="shared" si="9"/>
        <v>571.7391304347826</v>
      </c>
      <c r="E61" s="34">
        <f>SUM(E53:E60)</f>
        <v>1841</v>
      </c>
      <c r="F61" s="34">
        <f>SUM(F53:F60)</f>
        <v>3228</v>
      </c>
      <c r="G61" s="52">
        <f t="shared" si="10"/>
        <v>570.3221809169765</v>
      </c>
      <c r="H61" s="34">
        <f>SUM(H53:H60)</f>
        <v>1860</v>
      </c>
      <c r="I61" s="34">
        <f>SUM(I53:I60)</f>
        <v>3261</v>
      </c>
      <c r="J61" s="52">
        <f t="shared" si="11"/>
        <v>570.3771849126035</v>
      </c>
      <c r="K61" s="34">
        <f>SUM(K53:K60)</f>
        <v>1880</v>
      </c>
      <c r="L61" s="34">
        <f>SUM(L53:L60)</f>
        <v>3296</v>
      </c>
      <c r="M61" s="52">
        <f t="shared" si="12"/>
        <v>570.3883495145631</v>
      </c>
      <c r="N61" s="34">
        <f>SUM(N53:N60)</f>
        <v>1900</v>
      </c>
      <c r="O61" s="34">
        <f>SUM(O53:O60)</f>
        <v>3331</v>
      </c>
      <c r="P61" s="52">
        <f t="shared" si="13"/>
        <v>570.399279495647</v>
      </c>
    </row>
    <row r="62" spans="3:15" ht="12.75">
      <c r="C62" s="53"/>
      <c r="F62" s="53"/>
      <c r="I62" s="53"/>
      <c r="L62" s="53"/>
      <c r="O62" s="53"/>
    </row>
    <row r="64" spans="2:10" ht="12.75">
      <c r="B64" s="242" t="s">
        <v>36</v>
      </c>
      <c r="C64" s="242"/>
      <c r="D64" s="242"/>
      <c r="E64" s="242"/>
      <c r="F64" s="242"/>
      <c r="G64" s="242"/>
      <c r="H64" s="242"/>
      <c r="I64" s="242"/>
      <c r="J64" s="242"/>
    </row>
    <row r="66" spans="2:6" ht="12.75">
      <c r="B66">
        <v>2008</v>
      </c>
      <c r="C66">
        <v>2009</v>
      </c>
      <c r="D66">
        <v>2010</v>
      </c>
      <c r="E66">
        <v>2011</v>
      </c>
      <c r="F66">
        <v>2012</v>
      </c>
    </row>
    <row r="67" spans="1:6" ht="15" customHeight="1">
      <c r="A67" s="2" t="s">
        <v>7</v>
      </c>
      <c r="B67" s="54">
        <v>1138</v>
      </c>
      <c r="C67" s="54">
        <v>1178</v>
      </c>
      <c r="D67" s="54">
        <v>1198</v>
      </c>
      <c r="E67" s="54">
        <v>1224</v>
      </c>
      <c r="F67" s="54">
        <v>1269</v>
      </c>
    </row>
    <row r="68" spans="1:6" ht="15" customHeight="1">
      <c r="A68" s="13" t="s">
        <v>8</v>
      </c>
      <c r="B68" s="55">
        <v>154</v>
      </c>
      <c r="C68" s="56">
        <v>159</v>
      </c>
      <c r="D68" s="56">
        <v>165</v>
      </c>
      <c r="E68" s="57">
        <v>168</v>
      </c>
      <c r="F68" s="56">
        <v>173</v>
      </c>
    </row>
    <row r="69" spans="1:6" ht="15" customHeight="1">
      <c r="A69" s="13" t="s">
        <v>11</v>
      </c>
      <c r="B69" s="55">
        <v>70</v>
      </c>
      <c r="C69" s="56">
        <v>65</v>
      </c>
      <c r="D69" s="56">
        <v>67</v>
      </c>
      <c r="E69" s="57">
        <v>69</v>
      </c>
      <c r="F69" s="56">
        <v>71</v>
      </c>
    </row>
    <row r="70" spans="1:6" ht="15" customHeight="1">
      <c r="A70" s="13" t="s">
        <v>12</v>
      </c>
      <c r="B70" s="55">
        <v>50</v>
      </c>
      <c r="C70" s="56">
        <v>43</v>
      </c>
      <c r="D70" s="56">
        <v>45</v>
      </c>
      <c r="E70" s="57">
        <v>46</v>
      </c>
      <c r="F70" s="56">
        <v>48</v>
      </c>
    </row>
    <row r="71" spans="1:6" ht="15" customHeight="1">
      <c r="A71" s="13" t="s">
        <v>22</v>
      </c>
      <c r="B71" s="55">
        <v>69</v>
      </c>
      <c r="C71" s="56">
        <v>67</v>
      </c>
      <c r="D71" s="56">
        <v>69</v>
      </c>
      <c r="E71" s="57">
        <v>70</v>
      </c>
      <c r="F71" s="56">
        <v>71</v>
      </c>
    </row>
    <row r="72" spans="1:6" ht="15" customHeight="1">
      <c r="A72" s="13" t="s">
        <v>9</v>
      </c>
      <c r="B72" s="55">
        <v>43</v>
      </c>
      <c r="C72" s="56">
        <v>42</v>
      </c>
      <c r="D72" s="56">
        <v>46</v>
      </c>
      <c r="E72" s="57">
        <v>47</v>
      </c>
      <c r="F72" s="56">
        <v>48</v>
      </c>
    </row>
    <row r="73" spans="1:6" ht="15" customHeight="1">
      <c r="A73" s="13" t="s">
        <v>23</v>
      </c>
      <c r="B73" s="55">
        <v>112</v>
      </c>
      <c r="C73" s="56">
        <v>128</v>
      </c>
      <c r="D73" s="56">
        <v>130</v>
      </c>
      <c r="E73" s="57">
        <v>133</v>
      </c>
      <c r="F73" s="56">
        <v>135</v>
      </c>
    </row>
    <row r="74" spans="1:6" ht="15" customHeight="1">
      <c r="A74" s="13" t="s">
        <v>10</v>
      </c>
      <c r="B74" s="55">
        <v>94</v>
      </c>
      <c r="C74" s="56">
        <v>98</v>
      </c>
      <c r="D74" s="56">
        <v>100</v>
      </c>
      <c r="E74" s="57">
        <v>103</v>
      </c>
      <c r="F74" s="56">
        <v>105</v>
      </c>
    </row>
    <row r="75" spans="1:6" ht="15" customHeight="1">
      <c r="A75" s="2" t="s">
        <v>37</v>
      </c>
      <c r="B75" s="2">
        <f>B67+B68+B69+B70+B71+B72+B73+B74</f>
        <v>1730</v>
      </c>
      <c r="C75" s="2">
        <f>C67+C68+C69+C70+C71+C72+C73+C74</f>
        <v>1780</v>
      </c>
      <c r="D75" s="2">
        <f>D67+D68+D69+D70+D71+D72+D73+D74</f>
        <v>1820</v>
      </c>
      <c r="E75" s="2">
        <f>E67+E68+E69+E70+E71+E72+E73+E74</f>
        <v>1860</v>
      </c>
      <c r="F75" s="2">
        <f>F67+F68+F69+F70+F71+F72+F73+F74</f>
        <v>1920</v>
      </c>
    </row>
    <row r="76" spans="2:6" ht="26.25" customHeight="1">
      <c r="B76" s="58">
        <v>1730</v>
      </c>
      <c r="C76" s="58">
        <v>1780</v>
      </c>
      <c r="D76" s="58">
        <v>1820</v>
      </c>
      <c r="E76" s="58">
        <v>1860</v>
      </c>
      <c r="F76" s="58">
        <v>1920</v>
      </c>
    </row>
    <row r="77" ht="26.25" customHeight="1"/>
    <row r="78" spans="2:10" ht="12.75">
      <c r="B78" s="242" t="s">
        <v>38</v>
      </c>
      <c r="C78" s="242"/>
      <c r="D78" s="242"/>
      <c r="E78" s="242"/>
      <c r="F78" s="242"/>
      <c r="G78" s="242"/>
      <c r="H78" s="242"/>
      <c r="I78" s="242"/>
      <c r="J78" s="242"/>
    </row>
    <row r="80" spans="2:6" ht="12.75">
      <c r="B80">
        <v>2008</v>
      </c>
      <c r="C80">
        <v>2009</v>
      </c>
      <c r="D80">
        <v>2010</v>
      </c>
      <c r="E80">
        <v>2011</v>
      </c>
      <c r="F80">
        <v>2012</v>
      </c>
    </row>
    <row r="81" spans="1:6" ht="15" customHeight="1">
      <c r="A81" s="2" t="s">
        <v>7</v>
      </c>
      <c r="B81" s="59">
        <v>3.181</v>
      </c>
      <c r="C81" s="59">
        <v>3.129</v>
      </c>
      <c r="D81" s="59">
        <v>3.121</v>
      </c>
      <c r="E81" s="59">
        <v>3.118</v>
      </c>
      <c r="F81" s="59">
        <v>3.105</v>
      </c>
    </row>
    <row r="82" spans="1:6" ht="15" customHeight="1">
      <c r="A82" s="13" t="s">
        <v>8</v>
      </c>
      <c r="B82" s="60">
        <v>0.459</v>
      </c>
      <c r="C82" s="61">
        <v>0.452</v>
      </c>
      <c r="D82" s="61">
        <v>0.45</v>
      </c>
      <c r="E82" s="61">
        <v>0.449</v>
      </c>
      <c r="F82" s="61">
        <v>0.443</v>
      </c>
    </row>
    <row r="83" spans="1:6" ht="15" customHeight="1">
      <c r="A83" s="13" t="s">
        <v>11</v>
      </c>
      <c r="B83" s="60">
        <v>0.15</v>
      </c>
      <c r="C83" s="61">
        <v>0.152</v>
      </c>
      <c r="D83" s="61">
        <v>0.15</v>
      </c>
      <c r="E83" s="61">
        <v>0.148</v>
      </c>
      <c r="F83" s="61">
        <v>0.146</v>
      </c>
    </row>
    <row r="84" spans="1:6" ht="15" customHeight="1">
      <c r="A84" s="13" t="s">
        <v>12</v>
      </c>
      <c r="B84" s="60">
        <v>0.214</v>
      </c>
      <c r="C84" s="61">
        <v>0.186</v>
      </c>
      <c r="D84" s="61">
        <v>0.183</v>
      </c>
      <c r="E84" s="61">
        <v>0.18</v>
      </c>
      <c r="F84" s="61">
        <v>0.177</v>
      </c>
    </row>
    <row r="85" spans="1:6" ht="15" customHeight="1">
      <c r="A85" s="13" t="s">
        <v>22</v>
      </c>
      <c r="B85" s="60">
        <v>0.139</v>
      </c>
      <c r="C85" s="61">
        <v>0.132</v>
      </c>
      <c r="D85" s="61">
        <v>0.131</v>
      </c>
      <c r="E85" s="61">
        <v>0.128</v>
      </c>
      <c r="F85" s="61">
        <v>0.126</v>
      </c>
    </row>
    <row r="86" spans="1:6" ht="15" customHeight="1">
      <c r="A86" s="13" t="s">
        <v>9</v>
      </c>
      <c r="B86" s="60">
        <v>0.291</v>
      </c>
      <c r="C86" s="61">
        <v>0.278</v>
      </c>
      <c r="D86" s="61">
        <v>0.275</v>
      </c>
      <c r="E86" s="61">
        <v>0.271</v>
      </c>
      <c r="F86" s="61">
        <v>0.27</v>
      </c>
    </row>
    <row r="87" spans="1:6" ht="15" customHeight="1">
      <c r="A87" s="13" t="s">
        <v>23</v>
      </c>
      <c r="B87" s="60">
        <v>0.362</v>
      </c>
      <c r="C87" s="61">
        <v>0.34800000000000003</v>
      </c>
      <c r="D87" s="61">
        <v>0.34500000000000003</v>
      </c>
      <c r="E87" s="61">
        <v>0.341</v>
      </c>
      <c r="F87" s="61">
        <v>0.34</v>
      </c>
    </row>
    <row r="88" spans="1:6" ht="15" customHeight="1">
      <c r="A88" s="13" t="s">
        <v>10</v>
      </c>
      <c r="B88" s="60">
        <v>0.271</v>
      </c>
      <c r="C88" s="61">
        <v>0.265</v>
      </c>
      <c r="D88" s="61">
        <v>0.261</v>
      </c>
      <c r="E88" s="61">
        <v>0.26</v>
      </c>
      <c r="F88" s="61">
        <v>0.263</v>
      </c>
    </row>
    <row r="89" spans="1:6" ht="15" customHeight="1">
      <c r="A89" s="2" t="s">
        <v>37</v>
      </c>
      <c r="B89" s="62">
        <f>B81+B82+B83+B84+B85+B86+B87+B88</f>
        <v>5.067000000000001</v>
      </c>
      <c r="C89" s="62">
        <f>C81+C82+C83+C84+C85+C86+C87+C88</f>
        <v>4.942</v>
      </c>
      <c r="D89" s="62">
        <f>D81+D82+D83+D84+D85+D86+D87+D88</f>
        <v>4.916</v>
      </c>
      <c r="E89" s="62">
        <f>E81+E82+E83+E84+E85+E86+E87+E88</f>
        <v>4.895</v>
      </c>
      <c r="F89" s="62">
        <f>F81+F82+F83+F84+F85+F86+F87+F88</f>
        <v>4.869999999999999</v>
      </c>
    </row>
    <row r="90" spans="2:6" ht="26.25" customHeight="1">
      <c r="B90">
        <v>5.1</v>
      </c>
      <c r="C90">
        <v>4.9</v>
      </c>
      <c r="D90">
        <v>4.9</v>
      </c>
      <c r="E90">
        <v>4.9</v>
      </c>
      <c r="F90">
        <v>4.9</v>
      </c>
    </row>
  </sheetData>
  <sheetProtection/>
  <mergeCells count="23">
    <mergeCell ref="B64:J64"/>
    <mergeCell ref="B78:J78"/>
    <mergeCell ref="A51:A52"/>
    <mergeCell ref="B51:D51"/>
    <mergeCell ref="E51:G51"/>
    <mergeCell ref="H51:J51"/>
    <mergeCell ref="K51:M51"/>
    <mergeCell ref="N51:P51"/>
    <mergeCell ref="A19:J19"/>
    <mergeCell ref="A21:A22"/>
    <mergeCell ref="B21:D21"/>
    <mergeCell ref="E21:G21"/>
    <mergeCell ref="H21:J21"/>
    <mergeCell ref="A34:A35"/>
    <mergeCell ref="B34:D34"/>
    <mergeCell ref="E34:G34"/>
    <mergeCell ref="K4:M4"/>
    <mergeCell ref="H34:J34"/>
    <mergeCell ref="A2:J2"/>
    <mergeCell ref="A4:A5"/>
    <mergeCell ref="B4:D4"/>
    <mergeCell ref="E4:G4"/>
    <mergeCell ref="H4:J4"/>
  </mergeCells>
  <printOptions/>
  <pageMargins left="0.7479166666666667" right="0.7479166666666667" top="0.5298611111111111" bottom="1.15" header="0.5118055555555555" footer="0.5118055555555555"/>
  <pageSetup horizontalDpi="300" verticalDpi="300" orientation="portrait" paperSize="9" scale="90" r:id="rId1"/>
  <rowBreaks count="1" manualBreakCount="1">
    <brk id="6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N21"/>
  <sheetViews>
    <sheetView zoomScale="90" zoomScaleNormal="90" zoomScalePageLayoutView="0" workbookViewId="0" topLeftCell="A1">
      <selection activeCell="F25" sqref="F25"/>
    </sheetView>
  </sheetViews>
  <sheetFormatPr defaultColWidth="9.00390625" defaultRowHeight="12.75"/>
  <cols>
    <col min="1" max="1" width="4.00390625" style="83" customWidth="1"/>
    <col min="2" max="2" width="42.625" style="76" customWidth="1"/>
    <col min="3" max="3" width="0.12890625" style="1" hidden="1" customWidth="1"/>
    <col min="4" max="4" width="10.75390625" style="1" customWidth="1"/>
    <col min="5" max="5" width="10.625" style="1" customWidth="1"/>
    <col min="6" max="6" width="11.625" style="77" customWidth="1"/>
    <col min="7" max="7" width="10.75390625" style="1" customWidth="1"/>
    <col min="8" max="8" width="11.375" style="1" customWidth="1"/>
    <col min="9" max="9" width="11.625" style="1" customWidth="1"/>
    <col min="10" max="10" width="10.75390625" style="1" customWidth="1"/>
    <col min="11" max="11" width="10.25390625" style="1" customWidth="1"/>
    <col min="12" max="12" width="11.125" style="1" customWidth="1"/>
    <col min="13" max="13" width="4.75390625" style="1" customWidth="1"/>
    <col min="14" max="16384" width="9.125" style="1" customWidth="1"/>
  </cols>
  <sheetData>
    <row r="1" spans="2:8" ht="18.75" customHeight="1">
      <c r="B1" s="243" t="s">
        <v>54</v>
      </c>
      <c r="C1" s="243"/>
      <c r="D1" s="243"/>
      <c r="E1" s="243"/>
      <c r="F1" s="243"/>
      <c r="G1" s="243"/>
      <c r="H1" s="243"/>
    </row>
    <row r="2" spans="2:8" ht="24.75" customHeight="1">
      <c r="B2" s="244" t="s">
        <v>59</v>
      </c>
      <c r="C2" s="244"/>
      <c r="D2" s="244"/>
      <c r="E2" s="244"/>
      <c r="F2" s="244"/>
      <c r="G2" s="244"/>
      <c r="H2" s="244"/>
    </row>
    <row r="3" spans="2:8" ht="21" customHeight="1">
      <c r="B3" s="244" t="s">
        <v>60</v>
      </c>
      <c r="C3" s="244"/>
      <c r="D3" s="244"/>
      <c r="E3" s="244"/>
      <c r="F3" s="244"/>
      <c r="G3" s="244"/>
      <c r="H3" s="244"/>
    </row>
    <row r="4" ht="18.75" customHeight="1"/>
    <row r="5" spans="1:12" ht="16.5" customHeight="1">
      <c r="A5" s="245" t="s">
        <v>50</v>
      </c>
      <c r="B5" s="247" t="s">
        <v>0</v>
      </c>
      <c r="C5" s="66" t="s">
        <v>1</v>
      </c>
      <c r="D5" s="66" t="s">
        <v>2</v>
      </c>
      <c r="E5" s="66" t="s">
        <v>46</v>
      </c>
      <c r="F5" s="88" t="s">
        <v>47</v>
      </c>
      <c r="G5" s="66" t="s">
        <v>61</v>
      </c>
      <c r="H5" s="88" t="s">
        <v>62</v>
      </c>
      <c r="I5" s="66" t="s">
        <v>64</v>
      </c>
      <c r="J5" s="88" t="s">
        <v>65</v>
      </c>
      <c r="K5" s="66" t="s">
        <v>67</v>
      </c>
      <c r="L5" s="88" t="s">
        <v>68</v>
      </c>
    </row>
    <row r="6" spans="1:12" ht="16.5" customHeight="1">
      <c r="A6" s="246"/>
      <c r="B6" s="247"/>
      <c r="C6" s="66" t="s">
        <v>3</v>
      </c>
      <c r="D6" s="66" t="s">
        <v>3</v>
      </c>
      <c r="E6" s="66" t="s">
        <v>4</v>
      </c>
      <c r="F6" s="89" t="s">
        <v>48</v>
      </c>
      <c r="G6" s="75" t="s">
        <v>5</v>
      </c>
      <c r="H6" s="89" t="s">
        <v>63</v>
      </c>
      <c r="I6" s="75" t="s">
        <v>5</v>
      </c>
      <c r="J6" s="89" t="s">
        <v>66</v>
      </c>
      <c r="K6" s="75" t="s">
        <v>5</v>
      </c>
      <c r="L6" s="89" t="s">
        <v>69</v>
      </c>
    </row>
    <row r="7" spans="1:13" ht="30" customHeight="1">
      <c r="A7" s="66"/>
      <c r="B7" s="84" t="s">
        <v>6</v>
      </c>
      <c r="C7" s="73">
        <v>48.105</v>
      </c>
      <c r="D7" s="78">
        <v>29.35</v>
      </c>
      <c r="E7" s="78">
        <v>29.418</v>
      </c>
      <c r="F7" s="90">
        <f>E7/D7*100</f>
        <v>100.23168654173764</v>
      </c>
      <c r="G7" s="78">
        <v>29.51</v>
      </c>
      <c r="H7" s="90">
        <f>G7/E7*100</f>
        <v>100.31273370045551</v>
      </c>
      <c r="I7" s="96">
        <v>29.609</v>
      </c>
      <c r="J7" s="100">
        <f>I7/G7*100</f>
        <v>100.3354794984751</v>
      </c>
      <c r="K7" s="96">
        <v>29.731</v>
      </c>
      <c r="L7" s="98">
        <f>K7/I7*100</f>
        <v>100.41203688067817</v>
      </c>
      <c r="M7" s="74"/>
    </row>
    <row r="8" spans="1:13" ht="30">
      <c r="A8" s="66"/>
      <c r="B8" s="84" t="s">
        <v>13</v>
      </c>
      <c r="C8" s="67">
        <v>20.74</v>
      </c>
      <c r="D8" s="96">
        <v>11.991</v>
      </c>
      <c r="E8" s="96">
        <v>12.01</v>
      </c>
      <c r="F8" s="90">
        <f aca="true" t="shared" si="0" ref="F8:F20">E8/D8*100</f>
        <v>100.15845217246269</v>
      </c>
      <c r="G8" s="96">
        <v>12</v>
      </c>
      <c r="H8" s="90">
        <f aca="true" t="shared" si="1" ref="H8:H20">G8/E8*100</f>
        <v>99.91673605328893</v>
      </c>
      <c r="I8" s="96">
        <v>11.979</v>
      </c>
      <c r="J8" s="100">
        <f aca="true" t="shared" si="2" ref="J8:J20">I8/G8*100</f>
        <v>99.825</v>
      </c>
      <c r="K8" s="96">
        <v>11.937</v>
      </c>
      <c r="L8" s="98">
        <f aca="true" t="shared" si="3" ref="L8:L20">K8/I8*100</f>
        <v>99.64938642624594</v>
      </c>
      <c r="M8" s="74"/>
    </row>
    <row r="9" spans="1:13" ht="30">
      <c r="A9" s="66"/>
      <c r="B9" s="84" t="s">
        <v>52</v>
      </c>
      <c r="C9" s="67">
        <v>18.645</v>
      </c>
      <c r="D9" s="96">
        <v>10.844</v>
      </c>
      <c r="E9" s="96">
        <v>10.868</v>
      </c>
      <c r="F9" s="90">
        <f t="shared" si="0"/>
        <v>100.22132054592403</v>
      </c>
      <c r="G9" s="96">
        <v>10.877</v>
      </c>
      <c r="H9" s="90">
        <f t="shared" si="1"/>
        <v>100.0828119249172</v>
      </c>
      <c r="I9" s="96">
        <v>10.886</v>
      </c>
      <c r="J9" s="100">
        <f t="shared" si="2"/>
        <v>100.08274340351197</v>
      </c>
      <c r="K9" s="96">
        <v>10.856</v>
      </c>
      <c r="L9" s="98">
        <f t="shared" si="3"/>
        <v>99.72441668197686</v>
      </c>
      <c r="M9" s="74"/>
    </row>
    <row r="10" spans="1:14" ht="48.75" customHeight="1">
      <c r="A10" s="66"/>
      <c r="B10" s="84" t="s">
        <v>55</v>
      </c>
      <c r="C10" s="68"/>
      <c r="D10" s="80">
        <v>6610</v>
      </c>
      <c r="E10" s="80">
        <v>6577</v>
      </c>
      <c r="F10" s="90">
        <f t="shared" si="0"/>
        <v>99.50075642965204</v>
      </c>
      <c r="G10" s="80">
        <v>6607</v>
      </c>
      <c r="H10" s="90">
        <f t="shared" si="1"/>
        <v>100.45613501596473</v>
      </c>
      <c r="I10" s="80">
        <v>6621</v>
      </c>
      <c r="J10" s="100">
        <f t="shared" si="2"/>
        <v>100.21189647343726</v>
      </c>
      <c r="K10" s="80">
        <v>6623</v>
      </c>
      <c r="L10" s="102">
        <f t="shared" si="3"/>
        <v>100.03020691738409</v>
      </c>
      <c r="M10" s="93"/>
      <c r="N10" s="93"/>
    </row>
    <row r="11" spans="1:13" ht="45" customHeight="1">
      <c r="A11" s="66"/>
      <c r="B11" s="82" t="s">
        <v>56</v>
      </c>
      <c r="C11" s="69">
        <v>9316.1</v>
      </c>
      <c r="D11" s="86">
        <v>19.99</v>
      </c>
      <c r="E11" s="86">
        <v>22.406</v>
      </c>
      <c r="F11" s="90">
        <f t="shared" si="0"/>
        <v>112.08604302151075</v>
      </c>
      <c r="G11" s="86">
        <v>24.723</v>
      </c>
      <c r="H11" s="90">
        <f t="shared" si="1"/>
        <v>110.34098009461752</v>
      </c>
      <c r="I11" s="101">
        <v>27.594</v>
      </c>
      <c r="J11" s="100">
        <f t="shared" si="2"/>
        <v>111.61266836548964</v>
      </c>
      <c r="K11" s="102">
        <v>30.682</v>
      </c>
      <c r="L11" s="102">
        <f t="shared" si="3"/>
        <v>111.19083858809886</v>
      </c>
      <c r="M11" s="74"/>
    </row>
    <row r="12" spans="1:13" ht="33" customHeight="1">
      <c r="A12" s="66"/>
      <c r="B12" s="82" t="s">
        <v>58</v>
      </c>
      <c r="C12" s="70">
        <v>107.7</v>
      </c>
      <c r="D12" s="70">
        <v>105</v>
      </c>
      <c r="E12" s="70">
        <v>103.8</v>
      </c>
      <c r="F12" s="104" t="s">
        <v>74</v>
      </c>
      <c r="G12" s="70">
        <v>102.8</v>
      </c>
      <c r="H12" s="104" t="s">
        <v>74</v>
      </c>
      <c r="I12" s="102">
        <v>104.8</v>
      </c>
      <c r="J12" s="104" t="s">
        <v>74</v>
      </c>
      <c r="K12" s="102">
        <v>105</v>
      </c>
      <c r="L12" s="104" t="s">
        <v>74</v>
      </c>
      <c r="M12" s="74"/>
    </row>
    <row r="13" spans="1:13" ht="36" customHeight="1">
      <c r="A13" s="66"/>
      <c r="B13" s="82" t="s">
        <v>51</v>
      </c>
      <c r="C13" s="69">
        <v>2901.7</v>
      </c>
      <c r="D13" s="70">
        <v>103.6</v>
      </c>
      <c r="E13" s="70">
        <v>101.6</v>
      </c>
      <c r="F13" s="104" t="s">
        <v>74</v>
      </c>
      <c r="G13" s="70">
        <v>101.9</v>
      </c>
      <c r="H13" s="104" t="s">
        <v>74</v>
      </c>
      <c r="I13" s="102">
        <v>103</v>
      </c>
      <c r="J13" s="104" t="s">
        <v>74</v>
      </c>
      <c r="K13" s="102">
        <v>103.2</v>
      </c>
      <c r="L13" s="104" t="s">
        <v>74</v>
      </c>
      <c r="M13" s="74"/>
    </row>
    <row r="14" spans="1:13" ht="30" customHeight="1">
      <c r="A14" s="66"/>
      <c r="B14" s="84" t="s">
        <v>14</v>
      </c>
      <c r="C14" s="67">
        <v>5.268</v>
      </c>
      <c r="D14" s="78">
        <v>11.65</v>
      </c>
      <c r="E14" s="78">
        <v>12.785</v>
      </c>
      <c r="F14" s="90">
        <f t="shared" si="0"/>
        <v>109.74248927038626</v>
      </c>
      <c r="G14" s="78">
        <v>13.975</v>
      </c>
      <c r="H14" s="90">
        <f t="shared" si="1"/>
        <v>109.30778255768479</v>
      </c>
      <c r="I14" s="101">
        <v>15.315</v>
      </c>
      <c r="J14" s="100">
        <f t="shared" si="2"/>
        <v>109.58855098389981</v>
      </c>
      <c r="K14" s="101">
        <v>16.741</v>
      </c>
      <c r="L14" s="102">
        <f t="shared" si="3"/>
        <v>109.3111328762651</v>
      </c>
      <c r="M14" s="74"/>
    </row>
    <row r="15" spans="1:13" ht="28.5" customHeight="1">
      <c r="A15" s="66"/>
      <c r="B15" s="85" t="s">
        <v>49</v>
      </c>
      <c r="C15" s="71"/>
      <c r="D15" s="80"/>
      <c r="E15" s="80"/>
      <c r="F15" s="90" t="e">
        <f t="shared" si="0"/>
        <v>#DIV/0!</v>
      </c>
      <c r="G15" s="80"/>
      <c r="H15" s="90" t="e">
        <f t="shared" si="1"/>
        <v>#DIV/0!</v>
      </c>
      <c r="I15" s="97"/>
      <c r="J15" s="100" t="e">
        <f t="shared" si="2"/>
        <v>#DIV/0!</v>
      </c>
      <c r="K15" s="98"/>
      <c r="L15" s="98" t="e">
        <f t="shared" si="3"/>
        <v>#DIV/0!</v>
      </c>
      <c r="M15" s="74"/>
    </row>
    <row r="16" spans="1:13" ht="46.5" customHeight="1">
      <c r="A16" s="66"/>
      <c r="B16" s="82" t="s">
        <v>53</v>
      </c>
      <c r="C16" s="71"/>
      <c r="D16" s="92"/>
      <c r="E16" s="79"/>
      <c r="F16" s="90" t="e">
        <f t="shared" si="0"/>
        <v>#DIV/0!</v>
      </c>
      <c r="G16" s="79"/>
      <c r="H16" s="90" t="e">
        <f t="shared" si="1"/>
        <v>#DIV/0!</v>
      </c>
      <c r="I16" s="97"/>
      <c r="J16" s="100" t="e">
        <f t="shared" si="2"/>
        <v>#DIV/0!</v>
      </c>
      <c r="K16" s="98"/>
      <c r="L16" s="98" t="e">
        <f t="shared" si="3"/>
        <v>#DIV/0!</v>
      </c>
      <c r="M16" s="74"/>
    </row>
    <row r="17" spans="1:13" ht="30" customHeight="1">
      <c r="A17" s="66"/>
      <c r="B17" s="84" t="s">
        <v>71</v>
      </c>
      <c r="C17" s="68"/>
      <c r="D17" s="94"/>
      <c r="E17" s="94"/>
      <c r="F17" s="90" t="e">
        <f t="shared" si="0"/>
        <v>#DIV/0!</v>
      </c>
      <c r="G17" s="94"/>
      <c r="H17" s="90" t="e">
        <f t="shared" si="1"/>
        <v>#DIV/0!</v>
      </c>
      <c r="I17" s="97"/>
      <c r="J17" s="100" t="e">
        <f t="shared" si="2"/>
        <v>#DIV/0!</v>
      </c>
      <c r="K17" s="98"/>
      <c r="L17" s="98" t="e">
        <f t="shared" si="3"/>
        <v>#DIV/0!</v>
      </c>
      <c r="M17" s="74"/>
    </row>
    <row r="18" spans="1:13" ht="30">
      <c r="A18" s="66"/>
      <c r="B18" s="84" t="s">
        <v>72</v>
      </c>
      <c r="C18" s="68"/>
      <c r="D18" s="94"/>
      <c r="E18" s="94"/>
      <c r="F18" s="90" t="e">
        <f t="shared" si="0"/>
        <v>#DIV/0!</v>
      </c>
      <c r="G18" s="68"/>
      <c r="H18" s="90" t="e">
        <f t="shared" si="1"/>
        <v>#DIV/0!</v>
      </c>
      <c r="I18" s="97"/>
      <c r="J18" s="100" t="e">
        <f t="shared" si="2"/>
        <v>#DIV/0!</v>
      </c>
      <c r="K18" s="98"/>
      <c r="L18" s="98" t="e">
        <f t="shared" si="3"/>
        <v>#DIV/0!</v>
      </c>
      <c r="M18" s="74"/>
    </row>
    <row r="19" spans="1:13" ht="49.5" customHeight="1">
      <c r="A19" s="66"/>
      <c r="B19" s="84" t="s">
        <v>70</v>
      </c>
      <c r="C19" s="68"/>
      <c r="D19" s="94"/>
      <c r="E19" s="94"/>
      <c r="F19" s="90" t="e">
        <f t="shared" si="0"/>
        <v>#DIV/0!</v>
      </c>
      <c r="G19" s="94"/>
      <c r="H19" s="90" t="e">
        <f t="shared" si="1"/>
        <v>#DIV/0!</v>
      </c>
      <c r="I19" s="97"/>
      <c r="J19" s="100" t="e">
        <f t="shared" si="2"/>
        <v>#DIV/0!</v>
      </c>
      <c r="K19" s="98"/>
      <c r="L19" s="98" t="e">
        <f t="shared" si="3"/>
        <v>#DIV/0!</v>
      </c>
      <c r="M19" s="74"/>
    </row>
    <row r="20" spans="1:13" ht="30">
      <c r="A20" s="66"/>
      <c r="B20" s="84" t="s">
        <v>75</v>
      </c>
      <c r="C20" s="72">
        <v>1251300</v>
      </c>
      <c r="D20" s="95"/>
      <c r="E20" s="81"/>
      <c r="F20" s="90" t="e">
        <f t="shared" si="0"/>
        <v>#DIV/0!</v>
      </c>
      <c r="G20" s="81"/>
      <c r="H20" s="90" t="e">
        <f t="shared" si="1"/>
        <v>#DIV/0!</v>
      </c>
      <c r="I20" s="97"/>
      <c r="J20" s="100" t="e">
        <f t="shared" si="2"/>
        <v>#DIV/0!</v>
      </c>
      <c r="K20" s="98"/>
      <c r="L20" s="100" t="e">
        <f t="shared" si="3"/>
        <v>#DIV/0!</v>
      </c>
      <c r="M20" s="74"/>
    </row>
    <row r="21" ht="15">
      <c r="B21" s="76" t="s">
        <v>76</v>
      </c>
    </row>
  </sheetData>
  <sheetProtection/>
  <mergeCells count="5">
    <mergeCell ref="B1:H1"/>
    <mergeCell ref="B2:H2"/>
    <mergeCell ref="B3:H3"/>
    <mergeCell ref="A5:A6"/>
    <mergeCell ref="B5:B6"/>
  </mergeCells>
  <printOptions/>
  <pageMargins left="0.7" right="0.7" top="0.75" bottom="0.75" header="0.3" footer="0.3"/>
  <pageSetup horizontalDpi="600" verticalDpi="600" orientation="portrait" paperSize="9" scale="88" r:id="rId1"/>
  <colBreaks count="1" manualBreakCount="1">
    <brk id="8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F28" sqref="E28:F28"/>
    </sheetView>
  </sheetViews>
  <sheetFormatPr defaultColWidth="9.00390625" defaultRowHeight="12.75"/>
  <cols>
    <col min="1" max="1" width="4.00390625" style="83" customWidth="1"/>
    <col min="2" max="2" width="42.625" style="76" customWidth="1"/>
    <col min="3" max="3" width="0.12890625" style="1" hidden="1" customWidth="1"/>
    <col min="4" max="4" width="10.75390625" style="1" customWidth="1"/>
    <col min="5" max="5" width="10.625" style="1" customWidth="1"/>
    <col min="6" max="6" width="11.625" style="77" customWidth="1"/>
    <col min="7" max="7" width="10.75390625" style="1" customWidth="1"/>
    <col min="8" max="8" width="11.375" style="1" customWidth="1"/>
    <col min="9" max="9" width="11.625" style="1" customWidth="1"/>
    <col min="10" max="10" width="10.75390625" style="1" customWidth="1"/>
    <col min="11" max="11" width="10.25390625" style="1" customWidth="1"/>
    <col min="12" max="12" width="11.125" style="1" customWidth="1"/>
    <col min="13" max="13" width="4.75390625" style="1" customWidth="1"/>
    <col min="14" max="16384" width="9.125" style="1" customWidth="1"/>
  </cols>
  <sheetData>
    <row r="1" spans="2:8" ht="18.75" customHeight="1">
      <c r="B1" s="243"/>
      <c r="C1" s="243"/>
      <c r="D1" s="243"/>
      <c r="E1" s="243"/>
      <c r="F1" s="243"/>
      <c r="G1" s="243"/>
      <c r="H1" s="243"/>
    </row>
    <row r="2" spans="2:8" ht="24.75" customHeight="1">
      <c r="B2" s="244" t="s">
        <v>73</v>
      </c>
      <c r="C2" s="244"/>
      <c r="D2" s="244"/>
      <c r="E2" s="244"/>
      <c r="F2" s="244"/>
      <c r="G2" s="244"/>
      <c r="H2" s="244"/>
    </row>
    <row r="3" spans="2:8" ht="21" customHeight="1">
      <c r="B3" s="244"/>
      <c r="C3" s="244"/>
      <c r="D3" s="244"/>
      <c r="E3" s="244"/>
      <c r="F3" s="244"/>
      <c r="G3" s="244"/>
      <c r="H3" s="244"/>
    </row>
    <row r="4" ht="18.75" customHeight="1"/>
    <row r="5" spans="1:12" ht="16.5" customHeight="1">
      <c r="A5" s="245" t="s">
        <v>50</v>
      </c>
      <c r="B5" s="247" t="s">
        <v>0</v>
      </c>
      <c r="C5" s="66" t="s">
        <v>1</v>
      </c>
      <c r="D5" s="66" t="s">
        <v>2</v>
      </c>
      <c r="E5" s="66" t="s">
        <v>46</v>
      </c>
      <c r="F5" s="88" t="s">
        <v>47</v>
      </c>
      <c r="G5" s="66" t="s">
        <v>61</v>
      </c>
      <c r="H5" s="88" t="s">
        <v>62</v>
      </c>
      <c r="I5" s="66" t="s">
        <v>64</v>
      </c>
      <c r="J5" s="88" t="s">
        <v>65</v>
      </c>
      <c r="K5" s="66" t="s">
        <v>67</v>
      </c>
      <c r="L5" s="88" t="s">
        <v>68</v>
      </c>
    </row>
    <row r="6" spans="1:12" ht="16.5" customHeight="1">
      <c r="A6" s="246"/>
      <c r="B6" s="247"/>
      <c r="C6" s="66" t="s">
        <v>3</v>
      </c>
      <c r="D6" s="66" t="s">
        <v>3</v>
      </c>
      <c r="E6" s="66" t="s">
        <v>4</v>
      </c>
      <c r="F6" s="89" t="s">
        <v>48</v>
      </c>
      <c r="G6" s="75" t="s">
        <v>5</v>
      </c>
      <c r="H6" s="89" t="s">
        <v>63</v>
      </c>
      <c r="I6" s="75" t="s">
        <v>5</v>
      </c>
      <c r="J6" s="89" t="s">
        <v>66</v>
      </c>
      <c r="K6" s="75" t="s">
        <v>5</v>
      </c>
      <c r="L6" s="89" t="s">
        <v>69</v>
      </c>
    </row>
    <row r="7" spans="1:13" ht="30" customHeight="1">
      <c r="A7" s="66"/>
      <c r="B7" s="84" t="s">
        <v>6</v>
      </c>
      <c r="C7" s="73">
        <v>48.105</v>
      </c>
      <c r="D7" s="78">
        <f>'Алекс.'!D7+'Ванновск.'!D7+'Геймановс.'!D7+'Ловл.'!D13+'Марьин.'!D7+'Нововл.'!D7+'Песч.'!D7+'Тбил.'!D7</f>
        <v>48.35000000000001</v>
      </c>
      <c r="E7" s="78">
        <f>'Алекс.'!E7+'Ванновск.'!E7+'Геймановс.'!E7+'Ловл.'!E13+'Марьин.'!E7+'Нововл.'!E7+'Песч.'!E7+'Тбил.'!E7</f>
        <v>48.426</v>
      </c>
      <c r="F7" s="78"/>
      <c r="G7" s="78">
        <f>'Алекс.'!G7+'Ванновск.'!G7+'Геймановс.'!G7+'Ловл.'!G13+'Марьин.'!G7+'Нововл.'!G7+'Песч.'!G7+'Тбил.'!G7</f>
        <v>48.524</v>
      </c>
      <c r="H7" s="78"/>
      <c r="I7" s="78">
        <f>'Алекс.'!I7+'Ванновск.'!I7+'Геймановс.'!I7+'Ловл.'!I13+'Марьин.'!I7+'Нововл.'!I7+'Песч.'!I7+'Тбил.'!I7</f>
        <v>48.664</v>
      </c>
      <c r="J7" s="78"/>
      <c r="K7" s="78">
        <f>'Алекс.'!K7+'Ванновск.'!K7+'Геймановс.'!K7+'Ловл.'!K13+'Марьин.'!K7+'Нововл.'!K7+'Песч.'!K7+'Тбил.'!K7</f>
        <v>48.841</v>
      </c>
      <c r="L7" s="97"/>
      <c r="M7" s="74"/>
    </row>
    <row r="8" spans="1:13" ht="30">
      <c r="A8" s="66"/>
      <c r="B8" s="84" t="s">
        <v>13</v>
      </c>
      <c r="C8" s="67">
        <v>20.74</v>
      </c>
      <c r="D8" s="78">
        <f>'Алекс.'!D8+'Ванновск.'!D8+'Геймановс.'!D8+'Ловл.'!D14+'Марьин.'!D8+'Нововл.'!D8+'Песч.'!D8+'Тбил.'!D8</f>
        <v>19.755</v>
      </c>
      <c r="E8" s="78">
        <f>'Алекс.'!E8+'Ванновск.'!E8+'Геймановс.'!E8+'Ловл.'!E14+'Марьин.'!E8+'Нововл.'!E8+'Песч.'!E8+'Тбил.'!E8</f>
        <v>19.788</v>
      </c>
      <c r="F8" s="78"/>
      <c r="G8" s="78">
        <f>'Алекс.'!G8+'Ванновск.'!G8+'Геймановс.'!G8+'Ловл.'!G14+'Марьин.'!G8+'Нововл.'!G8+'Песч.'!G8+'Тбил.'!G8</f>
        <v>19.77</v>
      </c>
      <c r="H8" s="78"/>
      <c r="I8" s="78">
        <f>'Алекс.'!I8+'Ванновск.'!I8+'Геймановс.'!I8+'Ловл.'!I14+'Марьин.'!I8+'Нововл.'!I8+'Песч.'!I8+'Тбил.'!I8</f>
        <v>19.735</v>
      </c>
      <c r="J8" s="78"/>
      <c r="K8" s="78">
        <f>'Алекс.'!K8+'Ванновск.'!K8+'Геймановс.'!K8+'Ловл.'!K14+'Марьин.'!K8+'Нововл.'!K8+'Песч.'!K8+'Тбил.'!K8</f>
        <v>19.665</v>
      </c>
      <c r="L8" s="97"/>
      <c r="M8" s="74"/>
    </row>
    <row r="9" spans="1:13" ht="30">
      <c r="A9" s="66"/>
      <c r="B9" s="84" t="s">
        <v>52</v>
      </c>
      <c r="C9" s="67">
        <v>18.645</v>
      </c>
      <c r="D9" s="78">
        <f>'Алекс.'!D9+'Ванновск.'!D9+'Геймановс.'!D9+'Ловл.'!D15+'Марьин.'!D9+'Нововл.'!D9+'Песч.'!D9+'Тбил.'!D9</f>
        <v>17.865</v>
      </c>
      <c r="E9" s="78">
        <f>'Алекс.'!E9+'Ванновск.'!E9+'Геймановс.'!E9+'Ловл.'!E15+'Марьин.'!E9+'Нововл.'!E9+'Песч.'!E9+'Тбил.'!E9</f>
        <v>17.908</v>
      </c>
      <c r="F9" s="78"/>
      <c r="G9" s="78">
        <f>'Алекс.'!G9+'Ванновск.'!G9+'Геймановс.'!G9+'Ловл.'!G15+'Марьин.'!G9+'Нововл.'!G9+'Песч.'!G9+'Тбил.'!G9</f>
        <v>17.92</v>
      </c>
      <c r="H9" s="78"/>
      <c r="I9" s="78">
        <f>'Алекс.'!I9+'Ванновск.'!I9+'Геймановс.'!I9+'Ловл.'!I15+'Марьин.'!I9+'Нововл.'!I9+'Песч.'!I9+'Тбил.'!I9</f>
        <v>17.935</v>
      </c>
      <c r="J9" s="78"/>
      <c r="K9" s="99">
        <f>'Алекс.'!K9+'Ванновск.'!K9+'Геймановс.'!K9+'Ловл.'!K15+'Марьин.'!K9+'Нововл.'!K9+'Песч.'!K9+'Тбил.'!K9</f>
        <v>17.884999999999998</v>
      </c>
      <c r="L9" s="97"/>
      <c r="M9" s="74"/>
    </row>
    <row r="10" spans="1:14" ht="48.75" customHeight="1">
      <c r="A10" s="66"/>
      <c r="B10" s="84" t="s">
        <v>55</v>
      </c>
      <c r="C10" s="68"/>
      <c r="D10" s="99">
        <f>'Алекс.'!D10+'Ванновск.'!D10+'Геймановс.'!D10+'Ловл.'!D16+'Марьин.'!D10+'Нововл.'!D10+'Песч.'!D10+'Тбил.'!D10</f>
        <v>9206</v>
      </c>
      <c r="E10" s="99">
        <f>'Алекс.'!E10+'Ванновск.'!E10+'Геймановс.'!E10+'Ловл.'!E16+'Марьин.'!E10+'Нововл.'!E10+'Песч.'!E10+'Тбил.'!E10</f>
        <v>9016</v>
      </c>
      <c r="F10" s="99"/>
      <c r="G10" s="99">
        <f>'Алекс.'!G10+'Ванновск.'!G10+'Геймановс.'!G10+'Ловл.'!G16+'Марьин.'!G10+'Нововл.'!G10+'Песч.'!G10+'Тбил.'!G10</f>
        <v>9019</v>
      </c>
      <c r="H10" s="99"/>
      <c r="I10" s="99">
        <f>'Алекс.'!I10+'Ванновск.'!I10+'Геймановс.'!I10+'Ловл.'!I16+'Марьин.'!I10+'Нововл.'!I10+'Песч.'!I10+'Тбил.'!I10</f>
        <v>9022</v>
      </c>
      <c r="J10" s="99"/>
      <c r="K10" s="99">
        <f>'Алекс.'!K10+'Ванновск.'!K10+'Геймановс.'!K10+'Ловл.'!K16+'Марьин.'!K10+'Нововл.'!K10+'Песч.'!K10+'Тбил.'!K10</f>
        <v>9030</v>
      </c>
      <c r="L10" s="97"/>
      <c r="M10" s="93"/>
      <c r="N10" s="93"/>
    </row>
    <row r="11" spans="1:13" ht="45" customHeight="1">
      <c r="A11" s="66"/>
      <c r="B11" s="82" t="s">
        <v>56</v>
      </c>
      <c r="C11" s="69">
        <v>9316.1</v>
      </c>
      <c r="D11" s="86"/>
      <c r="E11" s="86"/>
      <c r="F11" s="90"/>
      <c r="G11" s="86"/>
      <c r="H11" s="90"/>
      <c r="I11" s="97"/>
      <c r="J11" s="97"/>
      <c r="K11" s="98"/>
      <c r="L11" s="97"/>
      <c r="M11" s="74"/>
    </row>
    <row r="12" spans="1:13" ht="33" customHeight="1">
      <c r="A12" s="66"/>
      <c r="B12" s="82" t="s">
        <v>58</v>
      </c>
      <c r="C12" s="70">
        <v>107.7</v>
      </c>
      <c r="D12" s="70"/>
      <c r="E12" s="70"/>
      <c r="F12" s="87"/>
      <c r="G12" s="70"/>
      <c r="H12" s="87"/>
      <c r="I12" s="97"/>
      <c r="J12" s="97"/>
      <c r="K12" s="98"/>
      <c r="L12" s="97"/>
      <c r="M12" s="74"/>
    </row>
    <row r="13" spans="1:13" ht="36" customHeight="1">
      <c r="A13" s="66"/>
      <c r="B13" s="82" t="s">
        <v>51</v>
      </c>
      <c r="C13" s="69">
        <v>2901.7</v>
      </c>
      <c r="D13" s="70"/>
      <c r="E13" s="70"/>
      <c r="F13" s="87"/>
      <c r="G13" s="70"/>
      <c r="H13" s="87"/>
      <c r="I13" s="97"/>
      <c r="J13" s="97"/>
      <c r="K13" s="98"/>
      <c r="L13" s="97"/>
      <c r="M13" s="74"/>
    </row>
    <row r="14" spans="1:13" ht="30" customHeight="1">
      <c r="A14" s="66"/>
      <c r="B14" s="84" t="s">
        <v>14</v>
      </c>
      <c r="C14" s="67">
        <v>5.268</v>
      </c>
      <c r="D14" s="78"/>
      <c r="E14" s="78"/>
      <c r="F14" s="90"/>
      <c r="G14" s="78"/>
      <c r="H14" s="90"/>
      <c r="I14" s="97"/>
      <c r="J14" s="97"/>
      <c r="K14" s="98"/>
      <c r="L14" s="97"/>
      <c r="M14" s="74"/>
    </row>
    <row r="15" spans="1:13" ht="28.5" customHeight="1">
      <c r="A15" s="66"/>
      <c r="B15" s="85" t="s">
        <v>49</v>
      </c>
      <c r="C15" s="71"/>
      <c r="D15" s="80"/>
      <c r="E15" s="80"/>
      <c r="F15" s="79"/>
      <c r="G15" s="80"/>
      <c r="H15" s="79"/>
      <c r="I15" s="97"/>
      <c r="J15" s="97"/>
      <c r="K15" s="98"/>
      <c r="L15" s="97"/>
      <c r="M15" s="74"/>
    </row>
    <row r="16" spans="1:13" ht="46.5" customHeight="1">
      <c r="A16" s="66"/>
      <c r="B16" s="82" t="s">
        <v>53</v>
      </c>
      <c r="C16" s="71"/>
      <c r="D16" s="92"/>
      <c r="E16" s="79"/>
      <c r="F16" s="87"/>
      <c r="G16" s="79"/>
      <c r="H16" s="87"/>
      <c r="I16" s="97"/>
      <c r="J16" s="97"/>
      <c r="K16" s="98"/>
      <c r="L16" s="97"/>
      <c r="M16" s="74"/>
    </row>
    <row r="17" spans="1:13" ht="30" customHeight="1">
      <c r="A17" s="66"/>
      <c r="B17" s="84" t="s">
        <v>71</v>
      </c>
      <c r="C17" s="68"/>
      <c r="D17" s="94"/>
      <c r="E17" s="94"/>
      <c r="F17" s="90"/>
      <c r="G17" s="94"/>
      <c r="H17" s="90"/>
      <c r="I17" s="97"/>
      <c r="J17" s="97"/>
      <c r="K17" s="98"/>
      <c r="L17" s="97"/>
      <c r="M17" s="74"/>
    </row>
    <row r="18" spans="1:13" ht="30">
      <c r="A18" s="66"/>
      <c r="B18" s="84" t="s">
        <v>72</v>
      </c>
      <c r="C18" s="68"/>
      <c r="D18" s="94"/>
      <c r="E18" s="94"/>
      <c r="F18" s="90"/>
      <c r="G18" s="68"/>
      <c r="H18" s="90"/>
      <c r="I18" s="97"/>
      <c r="J18" s="97"/>
      <c r="K18" s="98"/>
      <c r="L18" s="97"/>
      <c r="M18" s="74"/>
    </row>
    <row r="19" spans="1:13" ht="49.5" customHeight="1">
      <c r="A19" s="66"/>
      <c r="B19" s="84" t="s">
        <v>70</v>
      </c>
      <c r="C19" s="68"/>
      <c r="D19" s="94"/>
      <c r="E19" s="94"/>
      <c r="F19" s="68"/>
      <c r="G19" s="94"/>
      <c r="H19" s="90"/>
      <c r="I19" s="97"/>
      <c r="J19" s="97"/>
      <c r="K19" s="98"/>
      <c r="L19" s="97"/>
      <c r="M19" s="74"/>
    </row>
    <row r="20" spans="1:13" ht="30">
      <c r="A20" s="66"/>
      <c r="B20" s="84" t="s">
        <v>57</v>
      </c>
      <c r="C20" s="72">
        <v>1251300</v>
      </c>
      <c r="D20" s="95"/>
      <c r="E20" s="81"/>
      <c r="F20" s="91"/>
      <c r="G20" s="81"/>
      <c r="H20" s="91"/>
      <c r="I20" s="97"/>
      <c r="J20" s="97"/>
      <c r="K20" s="98"/>
      <c r="L20" s="97"/>
      <c r="M20" s="74"/>
    </row>
  </sheetData>
  <sheetProtection/>
  <mergeCells count="5">
    <mergeCell ref="B1:H1"/>
    <mergeCell ref="B2:H2"/>
    <mergeCell ref="B3:H3"/>
    <mergeCell ref="A5:A6"/>
    <mergeCell ref="B5:B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8"/>
  <sheetViews>
    <sheetView zoomScalePageLayoutView="0" workbookViewId="0" topLeftCell="A1">
      <selection activeCell="K89" sqref="K89"/>
    </sheetView>
  </sheetViews>
  <sheetFormatPr defaultColWidth="10.25390625" defaultRowHeight="12.75"/>
  <cols>
    <col min="1" max="1" width="21.25390625" style="0" customWidth="1"/>
  </cols>
  <sheetData>
    <row r="2" ht="15.75">
      <c r="B2" s="63" t="s">
        <v>39</v>
      </c>
    </row>
    <row r="4" spans="1:6" ht="27.75" customHeight="1">
      <c r="A4" s="2"/>
      <c r="B4" s="64" t="s">
        <v>40</v>
      </c>
      <c r="C4" s="64" t="s">
        <v>41</v>
      </c>
      <c r="D4" s="64" t="s">
        <v>42</v>
      </c>
      <c r="E4" s="64" t="s">
        <v>43</v>
      </c>
      <c r="F4" s="64" t="s">
        <v>44</v>
      </c>
    </row>
    <row r="5" spans="1:6" ht="27.75" customHeight="1">
      <c r="A5" s="2" t="s">
        <v>7</v>
      </c>
      <c r="B5" s="54">
        <v>7616</v>
      </c>
      <c r="C5" s="54">
        <v>6460</v>
      </c>
      <c r="D5" s="54">
        <v>7125</v>
      </c>
      <c r="E5" s="54">
        <v>7800</v>
      </c>
      <c r="F5" s="54">
        <v>8165</v>
      </c>
    </row>
    <row r="6" spans="1:6" ht="27" customHeight="1">
      <c r="A6" s="13" t="s">
        <v>8</v>
      </c>
      <c r="B6" s="55">
        <v>2022</v>
      </c>
      <c r="C6" s="56">
        <v>1740</v>
      </c>
      <c r="D6" s="56">
        <v>1900</v>
      </c>
      <c r="E6" s="57">
        <v>2070</v>
      </c>
      <c r="F6" s="56">
        <v>2160</v>
      </c>
    </row>
    <row r="7" spans="1:6" ht="27" customHeight="1">
      <c r="A7" s="13" t="s">
        <v>11</v>
      </c>
      <c r="B7" s="55">
        <v>211</v>
      </c>
      <c r="C7" s="56">
        <v>220</v>
      </c>
      <c r="D7" s="56">
        <v>240</v>
      </c>
      <c r="E7" s="57">
        <v>260</v>
      </c>
      <c r="F7" s="56">
        <v>270</v>
      </c>
    </row>
    <row r="8" spans="1:6" ht="27" customHeight="1">
      <c r="A8" s="13" t="s">
        <v>12</v>
      </c>
      <c r="B8" s="55">
        <v>122</v>
      </c>
      <c r="C8" s="56">
        <v>60</v>
      </c>
      <c r="D8" s="56">
        <v>65</v>
      </c>
      <c r="E8" s="57">
        <v>70</v>
      </c>
      <c r="F8" s="56">
        <v>75</v>
      </c>
    </row>
    <row r="9" spans="1:6" ht="27" customHeight="1">
      <c r="A9" s="13" t="s">
        <v>22</v>
      </c>
      <c r="B9" s="55">
        <v>199</v>
      </c>
      <c r="C9" s="56">
        <v>100</v>
      </c>
      <c r="D9" s="56">
        <v>110</v>
      </c>
      <c r="E9" s="57">
        <v>120</v>
      </c>
      <c r="F9" s="56">
        <v>125</v>
      </c>
    </row>
    <row r="10" spans="1:6" ht="27" customHeight="1">
      <c r="A10" s="13" t="s">
        <v>9</v>
      </c>
      <c r="B10" s="55">
        <v>779</v>
      </c>
      <c r="C10" s="56">
        <v>340</v>
      </c>
      <c r="D10" s="56">
        <v>370</v>
      </c>
      <c r="E10" s="57">
        <v>400</v>
      </c>
      <c r="F10" s="56">
        <v>415</v>
      </c>
    </row>
    <row r="11" spans="1:6" ht="27" customHeight="1">
      <c r="A11" s="13" t="s">
        <v>23</v>
      </c>
      <c r="B11" s="55">
        <v>600</v>
      </c>
      <c r="C11" s="56">
        <v>680</v>
      </c>
      <c r="D11" s="56">
        <v>750</v>
      </c>
      <c r="E11" s="57">
        <v>800</v>
      </c>
      <c r="F11" s="56">
        <v>830</v>
      </c>
    </row>
    <row r="12" spans="1:6" ht="27" customHeight="1">
      <c r="A12" s="13" t="s">
        <v>10</v>
      </c>
      <c r="B12" s="55">
        <v>224</v>
      </c>
      <c r="C12" s="56">
        <v>400</v>
      </c>
      <c r="D12" s="56">
        <v>440</v>
      </c>
      <c r="E12" s="57">
        <v>480</v>
      </c>
      <c r="F12" s="56">
        <v>500</v>
      </c>
    </row>
    <row r="13" spans="1:6" ht="22.5" customHeight="1">
      <c r="A13" s="2" t="s">
        <v>37</v>
      </c>
      <c r="B13" s="2">
        <f>B5+B6+B7+B8+B9+B10+B11+B12</f>
        <v>11773</v>
      </c>
      <c r="C13" s="2">
        <f>C5+C6+C7+C8+C9+C10+C11+C12</f>
        <v>10000</v>
      </c>
      <c r="D13" s="2">
        <f>D5+D6+D7+D8+D9+D10+D11+D12</f>
        <v>11000</v>
      </c>
      <c r="E13" s="2">
        <f>E5+E6+E7+E8+E9+E10+E11+E12</f>
        <v>12000</v>
      </c>
      <c r="F13" s="2">
        <f>F5+F6+F7+F8+F9+F10+F11+F12</f>
        <v>12540</v>
      </c>
    </row>
    <row r="14" spans="3:6" ht="12.75">
      <c r="C14" s="37"/>
      <c r="D14" s="37"/>
      <c r="E14" s="37"/>
      <c r="F14" s="37"/>
    </row>
    <row r="17" ht="12.75">
      <c r="C17">
        <v>9432</v>
      </c>
    </row>
    <row r="18" ht="12.75">
      <c r="C18" s="65" t="s">
        <v>45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1"/>
  <sheetViews>
    <sheetView zoomScale="90" zoomScaleNormal="90" zoomScalePageLayoutView="0" workbookViewId="0" topLeftCell="A1">
      <selection activeCell="A20" sqref="A20:IV21"/>
    </sheetView>
  </sheetViews>
  <sheetFormatPr defaultColWidth="9.00390625" defaultRowHeight="12.75"/>
  <cols>
    <col min="1" max="1" width="4.00390625" style="83" customWidth="1"/>
    <col min="2" max="2" width="42.625" style="76" customWidth="1"/>
    <col min="3" max="3" width="0.12890625" style="1" hidden="1" customWidth="1"/>
    <col min="4" max="4" width="10.75390625" style="1" customWidth="1"/>
    <col min="5" max="5" width="10.625" style="1" customWidth="1"/>
    <col min="6" max="6" width="11.625" style="77" customWidth="1"/>
    <col min="7" max="7" width="10.75390625" style="1" customWidth="1"/>
    <col min="8" max="8" width="11.375" style="1" customWidth="1"/>
    <col min="9" max="9" width="11.625" style="1" customWidth="1"/>
    <col min="10" max="10" width="10.75390625" style="1" customWidth="1"/>
    <col min="11" max="11" width="10.25390625" style="1" customWidth="1"/>
    <col min="12" max="12" width="11.125" style="1" customWidth="1"/>
    <col min="13" max="13" width="4.75390625" style="1" customWidth="1"/>
    <col min="14" max="16384" width="9.125" style="1" customWidth="1"/>
  </cols>
  <sheetData>
    <row r="1" spans="2:8" ht="18.75" customHeight="1">
      <c r="B1" s="243" t="s">
        <v>54</v>
      </c>
      <c r="C1" s="243"/>
      <c r="D1" s="243"/>
      <c r="E1" s="243"/>
      <c r="F1" s="243"/>
      <c r="G1" s="243"/>
      <c r="H1" s="243"/>
    </row>
    <row r="2" spans="2:8" ht="24.75" customHeight="1">
      <c r="B2" s="244" t="s">
        <v>59</v>
      </c>
      <c r="C2" s="244"/>
      <c r="D2" s="244"/>
      <c r="E2" s="244"/>
      <c r="F2" s="244"/>
      <c r="G2" s="244"/>
      <c r="H2" s="244"/>
    </row>
    <row r="3" spans="2:8" ht="21" customHeight="1">
      <c r="B3" s="244" t="s">
        <v>60</v>
      </c>
      <c r="C3" s="244"/>
      <c r="D3" s="244"/>
      <c r="E3" s="244"/>
      <c r="F3" s="244"/>
      <c r="G3" s="244"/>
      <c r="H3" s="244"/>
    </row>
    <row r="4" ht="18.75" customHeight="1"/>
    <row r="5" spans="1:12" ht="16.5" customHeight="1">
      <c r="A5" s="245" t="s">
        <v>50</v>
      </c>
      <c r="B5" s="247" t="s">
        <v>0</v>
      </c>
      <c r="C5" s="66" t="s">
        <v>1</v>
      </c>
      <c r="D5" s="66" t="s">
        <v>2</v>
      </c>
      <c r="E5" s="66" t="s">
        <v>46</v>
      </c>
      <c r="F5" s="88" t="s">
        <v>47</v>
      </c>
      <c r="G5" s="66" t="s">
        <v>61</v>
      </c>
      <c r="H5" s="88" t="s">
        <v>62</v>
      </c>
      <c r="I5" s="66" t="s">
        <v>64</v>
      </c>
      <c r="J5" s="88" t="s">
        <v>65</v>
      </c>
      <c r="K5" s="66" t="s">
        <v>67</v>
      </c>
      <c r="L5" s="88" t="s">
        <v>68</v>
      </c>
    </row>
    <row r="6" spans="1:12" ht="16.5" customHeight="1">
      <c r="A6" s="246"/>
      <c r="B6" s="247"/>
      <c r="C6" s="66" t="s">
        <v>3</v>
      </c>
      <c r="D6" s="66" t="s">
        <v>3</v>
      </c>
      <c r="E6" s="66" t="s">
        <v>4</v>
      </c>
      <c r="F6" s="89" t="s">
        <v>48</v>
      </c>
      <c r="G6" s="75" t="s">
        <v>5</v>
      </c>
      <c r="H6" s="89" t="s">
        <v>63</v>
      </c>
      <c r="I6" s="75" t="s">
        <v>5</v>
      </c>
      <c r="J6" s="89" t="s">
        <v>66</v>
      </c>
      <c r="K6" s="75" t="s">
        <v>5</v>
      </c>
      <c r="L6" s="89" t="s">
        <v>69</v>
      </c>
    </row>
    <row r="7" spans="1:13" ht="30" customHeight="1">
      <c r="A7" s="66"/>
      <c r="B7" s="84" t="s">
        <v>6</v>
      </c>
      <c r="C7" s="73">
        <v>48.105</v>
      </c>
      <c r="D7" s="78">
        <v>1.515</v>
      </c>
      <c r="E7" s="78">
        <v>1.508</v>
      </c>
      <c r="F7" s="90">
        <f>E7/D7*100</f>
        <v>99.53795379537954</v>
      </c>
      <c r="G7" s="78">
        <v>1.502</v>
      </c>
      <c r="H7" s="90">
        <f>G7/E7*100</f>
        <v>99.60212201591511</v>
      </c>
      <c r="I7" s="96">
        <v>1.502</v>
      </c>
      <c r="J7" s="100">
        <f>I7/G7*100</f>
        <v>100</v>
      </c>
      <c r="K7" s="96">
        <v>1.506</v>
      </c>
      <c r="L7" s="100">
        <f>K7/I7*100</f>
        <v>100.26631158455392</v>
      </c>
      <c r="M7" s="74"/>
    </row>
    <row r="8" spans="1:13" ht="30">
      <c r="A8" s="66"/>
      <c r="B8" s="84" t="s">
        <v>13</v>
      </c>
      <c r="C8" s="67">
        <v>20.74</v>
      </c>
      <c r="D8" s="96">
        <v>0.613</v>
      </c>
      <c r="E8" s="96">
        <v>0.614</v>
      </c>
      <c r="F8" s="90">
        <f aca="true" t="shared" si="0" ref="F8:F20">E8/D8*100</f>
        <v>100.16313213703098</v>
      </c>
      <c r="G8" s="96">
        <v>0.613</v>
      </c>
      <c r="H8" s="90">
        <f aca="true" t="shared" si="1" ref="H8:H20">G8/E8*100</f>
        <v>99.8371335504886</v>
      </c>
      <c r="I8" s="96">
        <v>0.612</v>
      </c>
      <c r="J8" s="100">
        <f aca="true" t="shared" si="2" ref="J8:J20">I8/G8*100</f>
        <v>99.836867862969</v>
      </c>
      <c r="K8" s="96">
        <v>0.61</v>
      </c>
      <c r="L8" s="100">
        <f aca="true" t="shared" si="3" ref="L8:L20">K8/I8*100</f>
        <v>99.67320261437908</v>
      </c>
      <c r="M8" s="74"/>
    </row>
    <row r="9" spans="1:13" ht="30">
      <c r="A9" s="66"/>
      <c r="B9" s="84" t="s">
        <v>52</v>
      </c>
      <c r="C9" s="67">
        <v>18.645</v>
      </c>
      <c r="D9" s="96">
        <v>0.554</v>
      </c>
      <c r="E9" s="96">
        <v>0.556</v>
      </c>
      <c r="F9" s="90">
        <f t="shared" si="0"/>
        <v>100.36101083032491</v>
      </c>
      <c r="G9" s="96">
        <v>0.556</v>
      </c>
      <c r="H9" s="90">
        <f t="shared" si="1"/>
        <v>100</v>
      </c>
      <c r="I9" s="96">
        <v>0.556</v>
      </c>
      <c r="J9" s="100">
        <f t="shared" si="2"/>
        <v>100</v>
      </c>
      <c r="K9" s="96">
        <v>0.555</v>
      </c>
      <c r="L9" s="100">
        <f t="shared" si="3"/>
        <v>99.82014388489209</v>
      </c>
      <c r="M9" s="74"/>
    </row>
    <row r="10" spans="1:14" ht="48.75" customHeight="1">
      <c r="A10" s="66"/>
      <c r="B10" s="84" t="s">
        <v>55</v>
      </c>
      <c r="C10" s="68"/>
      <c r="D10" s="80">
        <v>156</v>
      </c>
      <c r="E10" s="80">
        <v>122</v>
      </c>
      <c r="F10" s="90">
        <f t="shared" si="0"/>
        <v>78.2051282051282</v>
      </c>
      <c r="G10" s="80">
        <v>118</v>
      </c>
      <c r="H10" s="90">
        <f t="shared" si="1"/>
        <v>96.72131147540983</v>
      </c>
      <c r="I10" s="80">
        <v>117</v>
      </c>
      <c r="J10" s="100">
        <f t="shared" si="2"/>
        <v>99.15254237288136</v>
      </c>
      <c r="K10" s="80">
        <v>118</v>
      </c>
      <c r="L10" s="100">
        <f t="shared" si="3"/>
        <v>100.85470085470085</v>
      </c>
      <c r="M10" s="93"/>
      <c r="N10" s="93"/>
    </row>
    <row r="11" spans="1:13" ht="45" customHeight="1">
      <c r="A11" s="66"/>
      <c r="B11" s="82" t="s">
        <v>56</v>
      </c>
      <c r="C11" s="69">
        <v>9316.1</v>
      </c>
      <c r="D11" s="86">
        <v>12.693</v>
      </c>
      <c r="E11" s="86">
        <v>14.093</v>
      </c>
      <c r="F11" s="90">
        <f t="shared" si="0"/>
        <v>111.02970141022612</v>
      </c>
      <c r="G11" s="86">
        <v>15.394</v>
      </c>
      <c r="H11" s="90">
        <f t="shared" si="1"/>
        <v>109.23153338536862</v>
      </c>
      <c r="I11" s="86">
        <v>17.035</v>
      </c>
      <c r="J11" s="100">
        <f t="shared" si="2"/>
        <v>110.65999740158503</v>
      </c>
      <c r="K11" s="86">
        <v>18.527</v>
      </c>
      <c r="L11" s="100">
        <f t="shared" si="3"/>
        <v>108.75843850895217</v>
      </c>
      <c r="M11" s="74"/>
    </row>
    <row r="12" spans="1:13" ht="33" customHeight="1">
      <c r="A12" s="66"/>
      <c r="B12" s="82" t="s">
        <v>58</v>
      </c>
      <c r="C12" s="70">
        <v>107.7</v>
      </c>
      <c r="D12" s="70">
        <v>100.7</v>
      </c>
      <c r="E12" s="70">
        <v>102.8</v>
      </c>
      <c r="F12" s="103" t="s">
        <v>74</v>
      </c>
      <c r="G12" s="70">
        <v>101.8</v>
      </c>
      <c r="H12" s="103" t="s">
        <v>74</v>
      </c>
      <c r="I12" s="102">
        <v>104</v>
      </c>
      <c r="J12" s="103" t="s">
        <v>74</v>
      </c>
      <c r="K12" s="102">
        <v>102.7</v>
      </c>
      <c r="L12" s="103" t="s">
        <v>74</v>
      </c>
      <c r="M12" s="74"/>
    </row>
    <row r="13" spans="1:13" ht="36" customHeight="1">
      <c r="A13" s="66"/>
      <c r="B13" s="82" t="s">
        <v>51</v>
      </c>
      <c r="C13" s="69">
        <v>2901.7</v>
      </c>
      <c r="D13" s="70">
        <v>97.4</v>
      </c>
      <c r="E13" s="70">
        <v>100.6</v>
      </c>
      <c r="F13" s="103" t="s">
        <v>74</v>
      </c>
      <c r="G13" s="70">
        <v>100.8</v>
      </c>
      <c r="H13" s="103" t="s">
        <v>74</v>
      </c>
      <c r="I13" s="102">
        <v>102.2</v>
      </c>
      <c r="J13" s="103" t="s">
        <v>74</v>
      </c>
      <c r="K13" s="102">
        <v>101</v>
      </c>
      <c r="L13" s="100">
        <f t="shared" si="3"/>
        <v>98.82583170254404</v>
      </c>
      <c r="M13" s="74"/>
    </row>
    <row r="14" spans="1:13" ht="30" customHeight="1">
      <c r="A14" s="66"/>
      <c r="B14" s="84" t="s">
        <v>14</v>
      </c>
      <c r="C14" s="67">
        <v>5.268</v>
      </c>
      <c r="D14" s="78">
        <v>8.264</v>
      </c>
      <c r="E14" s="78">
        <v>8.977</v>
      </c>
      <c r="F14" s="90">
        <f t="shared" si="0"/>
        <v>108.62778315585675</v>
      </c>
      <c r="G14" s="78">
        <v>9.715</v>
      </c>
      <c r="H14" s="90">
        <f t="shared" si="1"/>
        <v>108.2210092458505</v>
      </c>
      <c r="I14" s="101">
        <v>10.561</v>
      </c>
      <c r="J14" s="100">
        <f t="shared" si="2"/>
        <v>108.70818322182191</v>
      </c>
      <c r="K14" s="101">
        <v>11.295</v>
      </c>
      <c r="L14" s="100">
        <f t="shared" si="3"/>
        <v>106.95009942240318</v>
      </c>
      <c r="M14" s="74"/>
    </row>
    <row r="15" spans="1:13" ht="28.5" customHeight="1">
      <c r="A15" s="66"/>
      <c r="B15" s="85" t="s">
        <v>49</v>
      </c>
      <c r="C15" s="71"/>
      <c r="D15" s="80"/>
      <c r="E15" s="80"/>
      <c r="F15" s="90" t="e">
        <f t="shared" si="0"/>
        <v>#DIV/0!</v>
      </c>
      <c r="G15" s="80"/>
      <c r="H15" s="90" t="e">
        <f t="shared" si="1"/>
        <v>#DIV/0!</v>
      </c>
      <c r="I15" s="97"/>
      <c r="J15" s="100" t="e">
        <f t="shared" si="2"/>
        <v>#DIV/0!</v>
      </c>
      <c r="K15" s="98"/>
      <c r="L15" s="100" t="e">
        <f t="shared" si="3"/>
        <v>#DIV/0!</v>
      </c>
      <c r="M15" s="74"/>
    </row>
    <row r="16" spans="1:13" ht="46.5" customHeight="1">
      <c r="A16" s="66"/>
      <c r="B16" s="82" t="s">
        <v>53</v>
      </c>
      <c r="C16" s="71"/>
      <c r="D16" s="92"/>
      <c r="E16" s="79"/>
      <c r="F16" s="90" t="e">
        <f t="shared" si="0"/>
        <v>#DIV/0!</v>
      </c>
      <c r="G16" s="79"/>
      <c r="H16" s="90" t="e">
        <f t="shared" si="1"/>
        <v>#DIV/0!</v>
      </c>
      <c r="I16" s="97"/>
      <c r="J16" s="100" t="e">
        <f t="shared" si="2"/>
        <v>#DIV/0!</v>
      </c>
      <c r="K16" s="98"/>
      <c r="L16" s="100" t="e">
        <f t="shared" si="3"/>
        <v>#DIV/0!</v>
      </c>
      <c r="M16" s="74"/>
    </row>
    <row r="17" spans="1:13" ht="30" customHeight="1">
      <c r="A17" s="66"/>
      <c r="B17" s="84" t="s">
        <v>71</v>
      </c>
      <c r="C17" s="68"/>
      <c r="D17" s="94"/>
      <c r="E17" s="94"/>
      <c r="F17" s="90" t="e">
        <f t="shared" si="0"/>
        <v>#DIV/0!</v>
      </c>
      <c r="G17" s="94"/>
      <c r="H17" s="90" t="e">
        <f t="shared" si="1"/>
        <v>#DIV/0!</v>
      </c>
      <c r="I17" s="97"/>
      <c r="J17" s="100" t="e">
        <f t="shared" si="2"/>
        <v>#DIV/0!</v>
      </c>
      <c r="K17" s="98"/>
      <c r="L17" s="100" t="e">
        <f t="shared" si="3"/>
        <v>#DIV/0!</v>
      </c>
      <c r="M17" s="74"/>
    </row>
    <row r="18" spans="1:13" ht="30">
      <c r="A18" s="66"/>
      <c r="B18" s="84" t="s">
        <v>72</v>
      </c>
      <c r="C18" s="68"/>
      <c r="D18" s="94"/>
      <c r="E18" s="94"/>
      <c r="F18" s="90" t="e">
        <f t="shared" si="0"/>
        <v>#DIV/0!</v>
      </c>
      <c r="G18" s="68"/>
      <c r="H18" s="90" t="e">
        <f t="shared" si="1"/>
        <v>#DIV/0!</v>
      </c>
      <c r="I18" s="97"/>
      <c r="J18" s="100" t="e">
        <f t="shared" si="2"/>
        <v>#DIV/0!</v>
      </c>
      <c r="K18" s="98"/>
      <c r="L18" s="100" t="e">
        <f t="shared" si="3"/>
        <v>#DIV/0!</v>
      </c>
      <c r="M18" s="74"/>
    </row>
    <row r="19" spans="1:13" ht="49.5" customHeight="1">
      <c r="A19" s="66"/>
      <c r="B19" s="84" t="s">
        <v>70</v>
      </c>
      <c r="C19" s="68"/>
      <c r="D19" s="94"/>
      <c r="E19" s="94"/>
      <c r="F19" s="90" t="e">
        <f t="shared" si="0"/>
        <v>#DIV/0!</v>
      </c>
      <c r="G19" s="94"/>
      <c r="H19" s="90" t="e">
        <f t="shared" si="1"/>
        <v>#DIV/0!</v>
      </c>
      <c r="I19" s="97"/>
      <c r="J19" s="100" t="e">
        <f t="shared" si="2"/>
        <v>#DIV/0!</v>
      </c>
      <c r="K19" s="98"/>
      <c r="L19" s="100" t="e">
        <f t="shared" si="3"/>
        <v>#DIV/0!</v>
      </c>
      <c r="M19" s="74"/>
    </row>
    <row r="20" spans="1:13" ht="30">
      <c r="A20" s="66"/>
      <c r="B20" s="84" t="s">
        <v>75</v>
      </c>
      <c r="C20" s="72">
        <v>1251300</v>
      </c>
      <c r="D20" s="95"/>
      <c r="E20" s="81"/>
      <c r="F20" s="90" t="e">
        <f t="shared" si="0"/>
        <v>#DIV/0!</v>
      </c>
      <c r="G20" s="81"/>
      <c r="H20" s="90" t="e">
        <f t="shared" si="1"/>
        <v>#DIV/0!</v>
      </c>
      <c r="I20" s="97"/>
      <c r="J20" s="100" t="e">
        <f t="shared" si="2"/>
        <v>#DIV/0!</v>
      </c>
      <c r="K20" s="98"/>
      <c r="L20" s="100" t="e">
        <f t="shared" si="3"/>
        <v>#DIV/0!</v>
      </c>
      <c r="M20" s="74"/>
    </row>
    <row r="21" ht="15">
      <c r="B21" s="76" t="s">
        <v>76</v>
      </c>
    </row>
  </sheetData>
  <sheetProtection/>
  <mergeCells count="5">
    <mergeCell ref="B1:H1"/>
    <mergeCell ref="B2:H2"/>
    <mergeCell ref="B3:H3"/>
    <mergeCell ref="A5:A6"/>
    <mergeCell ref="B5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1"/>
  <sheetViews>
    <sheetView zoomScale="90" zoomScaleNormal="90" zoomScalePageLayoutView="0" workbookViewId="0" topLeftCell="A16">
      <selection activeCell="A21" sqref="A21:IV21"/>
    </sheetView>
  </sheetViews>
  <sheetFormatPr defaultColWidth="9.00390625" defaultRowHeight="12.75"/>
  <cols>
    <col min="1" max="1" width="4.00390625" style="83" customWidth="1"/>
    <col min="2" max="2" width="42.625" style="76" customWidth="1"/>
    <col min="3" max="3" width="0.12890625" style="1" hidden="1" customWidth="1"/>
    <col min="4" max="4" width="10.75390625" style="1" customWidth="1"/>
    <col min="5" max="5" width="10.625" style="1" customWidth="1"/>
    <col min="6" max="6" width="11.625" style="77" customWidth="1"/>
    <col min="7" max="7" width="10.75390625" style="1" customWidth="1"/>
    <col min="8" max="8" width="11.375" style="1" customWidth="1"/>
    <col min="9" max="9" width="11.625" style="1" customWidth="1"/>
    <col min="10" max="10" width="10.75390625" style="1" customWidth="1"/>
    <col min="11" max="11" width="10.25390625" style="1" customWidth="1"/>
    <col min="12" max="12" width="11.125" style="1" customWidth="1"/>
    <col min="13" max="13" width="4.75390625" style="1" customWidth="1"/>
    <col min="14" max="16384" width="9.125" style="1" customWidth="1"/>
  </cols>
  <sheetData>
    <row r="1" spans="2:8" ht="18.75" customHeight="1">
      <c r="B1" s="243" t="s">
        <v>54</v>
      </c>
      <c r="C1" s="243"/>
      <c r="D1" s="243"/>
      <c r="E1" s="243"/>
      <c r="F1" s="243"/>
      <c r="G1" s="243"/>
      <c r="H1" s="243"/>
    </row>
    <row r="2" spans="2:8" ht="24.75" customHeight="1">
      <c r="B2" s="244" t="s">
        <v>59</v>
      </c>
      <c r="C2" s="244"/>
      <c r="D2" s="244"/>
      <c r="E2" s="244"/>
      <c r="F2" s="244"/>
      <c r="G2" s="244"/>
      <c r="H2" s="244"/>
    </row>
    <row r="3" spans="2:8" ht="21" customHeight="1">
      <c r="B3" s="244" t="s">
        <v>60</v>
      </c>
      <c r="C3" s="244"/>
      <c r="D3" s="244"/>
      <c r="E3" s="244"/>
      <c r="F3" s="244"/>
      <c r="G3" s="244"/>
      <c r="H3" s="244"/>
    </row>
    <row r="4" ht="18.75" customHeight="1"/>
    <row r="5" spans="1:12" ht="16.5" customHeight="1">
      <c r="A5" s="245" t="s">
        <v>50</v>
      </c>
      <c r="B5" s="247" t="s">
        <v>0</v>
      </c>
      <c r="C5" s="66" t="s">
        <v>1</v>
      </c>
      <c r="D5" s="66" t="s">
        <v>2</v>
      </c>
      <c r="E5" s="66" t="s">
        <v>46</v>
      </c>
      <c r="F5" s="88" t="s">
        <v>47</v>
      </c>
      <c r="G5" s="66" t="s">
        <v>61</v>
      </c>
      <c r="H5" s="88" t="s">
        <v>62</v>
      </c>
      <c r="I5" s="66" t="s">
        <v>64</v>
      </c>
      <c r="J5" s="88" t="s">
        <v>65</v>
      </c>
      <c r="K5" s="66" t="s">
        <v>67</v>
      </c>
      <c r="L5" s="88" t="s">
        <v>68</v>
      </c>
    </row>
    <row r="6" spans="1:12" ht="16.5" customHeight="1">
      <c r="A6" s="246"/>
      <c r="B6" s="247"/>
      <c r="C6" s="66" t="s">
        <v>3</v>
      </c>
      <c r="D6" s="66" t="s">
        <v>3</v>
      </c>
      <c r="E6" s="66" t="s">
        <v>4</v>
      </c>
      <c r="F6" s="89" t="s">
        <v>48</v>
      </c>
      <c r="G6" s="75" t="s">
        <v>5</v>
      </c>
      <c r="H6" s="89" t="s">
        <v>63</v>
      </c>
      <c r="I6" s="75" t="s">
        <v>5</v>
      </c>
      <c r="J6" s="89" t="s">
        <v>66</v>
      </c>
      <c r="K6" s="75" t="s">
        <v>5</v>
      </c>
      <c r="L6" s="89" t="s">
        <v>69</v>
      </c>
    </row>
    <row r="7" spans="1:13" ht="30" customHeight="1">
      <c r="A7" s="66"/>
      <c r="B7" s="84" t="s">
        <v>6</v>
      </c>
      <c r="C7" s="73">
        <v>48.105</v>
      </c>
      <c r="D7" s="78">
        <v>5.168</v>
      </c>
      <c r="E7" s="78">
        <v>5.184</v>
      </c>
      <c r="F7" s="90">
        <f>E7/D7*100</f>
        <v>100.30959752321982</v>
      </c>
      <c r="G7" s="78">
        <v>5.193</v>
      </c>
      <c r="H7" s="90">
        <f>G7/E7*100</f>
        <v>100.1736111111111</v>
      </c>
      <c r="I7" s="97">
        <v>5.208</v>
      </c>
      <c r="J7" s="98">
        <f>I7/G7*100</f>
        <v>100.2888503755055</v>
      </c>
      <c r="K7" s="97">
        <v>5.227</v>
      </c>
      <c r="L7" s="98">
        <f>K7/I7*100</f>
        <v>100.36482334869432</v>
      </c>
      <c r="M7" s="74"/>
    </row>
    <row r="8" spans="1:13" ht="30">
      <c r="A8" s="66"/>
      <c r="B8" s="84" t="s">
        <v>13</v>
      </c>
      <c r="C8" s="67">
        <v>20.74</v>
      </c>
      <c r="D8" s="96">
        <v>2.114</v>
      </c>
      <c r="E8" s="96">
        <v>2.118</v>
      </c>
      <c r="F8" s="90">
        <f aca="true" t="shared" si="0" ref="F8:F20">E8/D8*100</f>
        <v>100.18921475875118</v>
      </c>
      <c r="G8" s="96">
        <v>2.116</v>
      </c>
      <c r="H8" s="90">
        <f aca="true" t="shared" si="1" ref="H8:H20">G8/E8*100</f>
        <v>99.90557129367329</v>
      </c>
      <c r="I8" s="96">
        <v>2.112</v>
      </c>
      <c r="J8" s="98">
        <f aca="true" t="shared" si="2" ref="J8:J20">I8/G8*100</f>
        <v>99.8109640831758</v>
      </c>
      <c r="K8" s="96">
        <v>2.104</v>
      </c>
      <c r="L8" s="98">
        <f aca="true" t="shared" si="3" ref="L8:L20">K8/I8*100</f>
        <v>99.62121212121212</v>
      </c>
      <c r="M8" s="74"/>
    </row>
    <row r="9" spans="1:13" ht="30">
      <c r="A9" s="66"/>
      <c r="B9" s="84" t="s">
        <v>52</v>
      </c>
      <c r="C9" s="67">
        <v>18.645</v>
      </c>
      <c r="D9" s="96">
        <v>1.912</v>
      </c>
      <c r="E9" s="96">
        <v>1.917</v>
      </c>
      <c r="F9" s="90">
        <f t="shared" si="0"/>
        <v>100.26150627615063</v>
      </c>
      <c r="G9" s="96">
        <v>1.918</v>
      </c>
      <c r="H9" s="90">
        <f t="shared" si="1"/>
        <v>100.05216484089723</v>
      </c>
      <c r="I9" s="96">
        <v>1.919</v>
      </c>
      <c r="J9" s="98">
        <f t="shared" si="2"/>
        <v>100.05213764337853</v>
      </c>
      <c r="K9" s="96">
        <v>1.914</v>
      </c>
      <c r="L9" s="98">
        <f t="shared" si="3"/>
        <v>99.73944762897342</v>
      </c>
      <c r="M9" s="74"/>
    </row>
    <row r="10" spans="1:14" ht="48.75" customHeight="1">
      <c r="A10" s="66"/>
      <c r="B10" s="84" t="s">
        <v>55</v>
      </c>
      <c r="C10" s="68"/>
      <c r="D10" s="80">
        <v>946</v>
      </c>
      <c r="E10" s="80">
        <v>913</v>
      </c>
      <c r="F10" s="90">
        <f t="shared" si="0"/>
        <v>96.51162790697676</v>
      </c>
      <c r="G10" s="80">
        <v>910</v>
      </c>
      <c r="H10" s="90">
        <f t="shared" si="1"/>
        <v>99.67141292442497</v>
      </c>
      <c r="I10" s="80">
        <v>910</v>
      </c>
      <c r="J10" s="102">
        <f t="shared" si="2"/>
        <v>100</v>
      </c>
      <c r="K10" s="80">
        <v>914</v>
      </c>
      <c r="L10" s="102">
        <f t="shared" si="3"/>
        <v>100.43956043956044</v>
      </c>
      <c r="M10" s="93"/>
      <c r="N10" s="93"/>
    </row>
    <row r="11" spans="1:13" ht="45" customHeight="1">
      <c r="A11" s="66"/>
      <c r="B11" s="82" t="s">
        <v>56</v>
      </c>
      <c r="C11" s="69">
        <v>9316.1</v>
      </c>
      <c r="D11" s="86">
        <v>14.879</v>
      </c>
      <c r="E11" s="86">
        <v>16.434</v>
      </c>
      <c r="F11" s="90">
        <f t="shared" si="0"/>
        <v>110.45097116741718</v>
      </c>
      <c r="G11" s="86">
        <v>17.623</v>
      </c>
      <c r="H11" s="90">
        <f t="shared" si="1"/>
        <v>107.23500060849457</v>
      </c>
      <c r="I11" s="101">
        <v>19.061</v>
      </c>
      <c r="J11" s="102">
        <f t="shared" si="2"/>
        <v>108.1597911819781</v>
      </c>
      <c r="K11" s="101">
        <v>18.527</v>
      </c>
      <c r="L11" s="102">
        <f t="shared" si="3"/>
        <v>97.1984680761765</v>
      </c>
      <c r="M11" s="74"/>
    </row>
    <row r="12" spans="1:13" ht="33" customHeight="1">
      <c r="A12" s="66"/>
      <c r="B12" s="82" t="s">
        <v>58</v>
      </c>
      <c r="C12" s="70">
        <v>107.7</v>
      </c>
      <c r="D12" s="70">
        <v>103</v>
      </c>
      <c r="E12" s="70">
        <v>102.3</v>
      </c>
      <c r="F12" s="104" t="s">
        <v>74</v>
      </c>
      <c r="G12" s="70">
        <v>99.9</v>
      </c>
      <c r="H12" s="104" t="s">
        <v>74</v>
      </c>
      <c r="I12" s="70">
        <v>101.7</v>
      </c>
      <c r="J12" s="104" t="s">
        <v>74</v>
      </c>
      <c r="K12" s="102">
        <v>91.7</v>
      </c>
      <c r="L12" s="104" t="s">
        <v>74</v>
      </c>
      <c r="M12" s="74"/>
    </row>
    <row r="13" spans="1:13" ht="36" customHeight="1">
      <c r="A13" s="66"/>
      <c r="B13" s="82" t="s">
        <v>51</v>
      </c>
      <c r="C13" s="69">
        <v>2901.7</v>
      </c>
      <c r="D13" s="70">
        <v>110.3</v>
      </c>
      <c r="E13" s="70">
        <v>100.2</v>
      </c>
      <c r="F13" s="104" t="s">
        <v>74</v>
      </c>
      <c r="G13" s="70">
        <v>99</v>
      </c>
      <c r="H13" s="104" t="s">
        <v>74</v>
      </c>
      <c r="I13" s="102">
        <v>99.9</v>
      </c>
      <c r="J13" s="104" t="s">
        <v>74</v>
      </c>
      <c r="K13" s="102">
        <v>90.2</v>
      </c>
      <c r="L13" s="102">
        <f t="shared" si="3"/>
        <v>90.29029029029029</v>
      </c>
      <c r="M13" s="74"/>
    </row>
    <row r="14" spans="1:13" ht="30" customHeight="1">
      <c r="A14" s="66"/>
      <c r="B14" s="84" t="s">
        <v>14</v>
      </c>
      <c r="C14" s="67">
        <v>5.268</v>
      </c>
      <c r="D14" s="86">
        <v>8.82</v>
      </c>
      <c r="E14" s="86">
        <v>9.541</v>
      </c>
      <c r="F14" s="90">
        <f t="shared" si="0"/>
        <v>108.17460317460316</v>
      </c>
      <c r="G14" s="78">
        <v>10.136</v>
      </c>
      <c r="H14" s="90">
        <f t="shared" si="1"/>
        <v>106.23624358033747</v>
      </c>
      <c r="I14" s="101">
        <v>10.77</v>
      </c>
      <c r="J14" s="102">
        <f t="shared" si="2"/>
        <v>106.25493291239148</v>
      </c>
      <c r="K14" s="101">
        <v>10.29</v>
      </c>
      <c r="L14" s="102">
        <f t="shared" si="3"/>
        <v>95.54317548746518</v>
      </c>
      <c r="M14" s="74"/>
    </row>
    <row r="15" spans="1:13" ht="28.5" customHeight="1">
      <c r="A15" s="66"/>
      <c r="B15" s="85" t="s">
        <v>49</v>
      </c>
      <c r="C15" s="71"/>
      <c r="D15" s="80"/>
      <c r="E15" s="80"/>
      <c r="F15" s="90" t="e">
        <f t="shared" si="0"/>
        <v>#DIV/0!</v>
      </c>
      <c r="G15" s="80"/>
      <c r="H15" s="90" t="e">
        <f t="shared" si="1"/>
        <v>#DIV/0!</v>
      </c>
      <c r="I15" s="97"/>
      <c r="J15" s="98" t="e">
        <f t="shared" si="2"/>
        <v>#DIV/0!</v>
      </c>
      <c r="K15" s="98"/>
      <c r="L15" s="98" t="e">
        <f t="shared" si="3"/>
        <v>#DIV/0!</v>
      </c>
      <c r="M15" s="74"/>
    </row>
    <row r="16" spans="1:13" ht="46.5" customHeight="1">
      <c r="A16" s="66"/>
      <c r="B16" s="82" t="s">
        <v>53</v>
      </c>
      <c r="C16" s="71"/>
      <c r="D16" s="92"/>
      <c r="E16" s="79"/>
      <c r="F16" s="90" t="e">
        <f t="shared" si="0"/>
        <v>#DIV/0!</v>
      </c>
      <c r="G16" s="79"/>
      <c r="H16" s="90" t="e">
        <f t="shared" si="1"/>
        <v>#DIV/0!</v>
      </c>
      <c r="I16" s="97"/>
      <c r="J16" s="98" t="e">
        <f t="shared" si="2"/>
        <v>#DIV/0!</v>
      </c>
      <c r="K16" s="98"/>
      <c r="L16" s="98" t="e">
        <f t="shared" si="3"/>
        <v>#DIV/0!</v>
      </c>
      <c r="M16" s="74"/>
    </row>
    <row r="17" spans="1:13" ht="30" customHeight="1">
      <c r="A17" s="66"/>
      <c r="B17" s="84" t="s">
        <v>71</v>
      </c>
      <c r="C17" s="68"/>
      <c r="D17" s="94"/>
      <c r="E17" s="94"/>
      <c r="F17" s="90" t="e">
        <f t="shared" si="0"/>
        <v>#DIV/0!</v>
      </c>
      <c r="G17" s="94"/>
      <c r="H17" s="90" t="e">
        <f t="shared" si="1"/>
        <v>#DIV/0!</v>
      </c>
      <c r="I17" s="97"/>
      <c r="J17" s="98" t="e">
        <f t="shared" si="2"/>
        <v>#DIV/0!</v>
      </c>
      <c r="K17" s="98"/>
      <c r="L17" s="98" t="e">
        <f t="shared" si="3"/>
        <v>#DIV/0!</v>
      </c>
      <c r="M17" s="74"/>
    </row>
    <row r="18" spans="1:13" ht="30">
      <c r="A18" s="66"/>
      <c r="B18" s="84" t="s">
        <v>72</v>
      </c>
      <c r="C18" s="68"/>
      <c r="D18" s="94"/>
      <c r="E18" s="94"/>
      <c r="F18" s="90" t="e">
        <f t="shared" si="0"/>
        <v>#DIV/0!</v>
      </c>
      <c r="G18" s="68"/>
      <c r="H18" s="90" t="e">
        <f t="shared" si="1"/>
        <v>#DIV/0!</v>
      </c>
      <c r="I18" s="97"/>
      <c r="J18" s="98" t="e">
        <f t="shared" si="2"/>
        <v>#DIV/0!</v>
      </c>
      <c r="K18" s="98"/>
      <c r="L18" s="98" t="e">
        <f t="shared" si="3"/>
        <v>#DIV/0!</v>
      </c>
      <c r="M18" s="74"/>
    </row>
    <row r="19" spans="1:13" ht="49.5" customHeight="1">
      <c r="A19" s="66"/>
      <c r="B19" s="84" t="s">
        <v>70</v>
      </c>
      <c r="C19" s="68"/>
      <c r="D19" s="94"/>
      <c r="E19" s="94"/>
      <c r="F19" s="90" t="e">
        <f t="shared" si="0"/>
        <v>#DIV/0!</v>
      </c>
      <c r="G19" s="94"/>
      <c r="H19" s="90" t="e">
        <f t="shared" si="1"/>
        <v>#DIV/0!</v>
      </c>
      <c r="I19" s="97"/>
      <c r="J19" s="98" t="e">
        <f t="shared" si="2"/>
        <v>#DIV/0!</v>
      </c>
      <c r="K19" s="98"/>
      <c r="L19" s="98" t="e">
        <f t="shared" si="3"/>
        <v>#DIV/0!</v>
      </c>
      <c r="M19" s="74"/>
    </row>
    <row r="20" spans="1:13" ht="30">
      <c r="A20" s="66"/>
      <c r="B20" s="84" t="s">
        <v>75</v>
      </c>
      <c r="C20" s="72">
        <v>1251300</v>
      </c>
      <c r="D20" s="95"/>
      <c r="E20" s="81"/>
      <c r="F20" s="90" t="e">
        <f t="shared" si="0"/>
        <v>#DIV/0!</v>
      </c>
      <c r="G20" s="81"/>
      <c r="H20" s="90" t="e">
        <f t="shared" si="1"/>
        <v>#DIV/0!</v>
      </c>
      <c r="I20" s="97"/>
      <c r="J20" s="100" t="e">
        <f t="shared" si="2"/>
        <v>#DIV/0!</v>
      </c>
      <c r="K20" s="98"/>
      <c r="L20" s="100" t="e">
        <f t="shared" si="3"/>
        <v>#DIV/0!</v>
      </c>
      <c r="M20" s="74"/>
    </row>
    <row r="21" ht="15">
      <c r="B21" s="76" t="s">
        <v>76</v>
      </c>
    </row>
  </sheetData>
  <sheetProtection/>
  <mergeCells count="5">
    <mergeCell ref="B1:H1"/>
    <mergeCell ref="B2:H2"/>
    <mergeCell ref="B3:H3"/>
    <mergeCell ref="A5:A6"/>
    <mergeCell ref="B5:B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1"/>
  <sheetViews>
    <sheetView zoomScale="90" zoomScaleNormal="90" zoomScalePageLayoutView="0" workbookViewId="0" topLeftCell="A13">
      <selection activeCell="F26" sqref="F26"/>
    </sheetView>
  </sheetViews>
  <sheetFormatPr defaultColWidth="9.00390625" defaultRowHeight="12.75"/>
  <cols>
    <col min="1" max="1" width="4.00390625" style="83" customWidth="1"/>
    <col min="2" max="2" width="42.625" style="76" customWidth="1"/>
    <col min="3" max="3" width="0.12890625" style="1" hidden="1" customWidth="1"/>
    <col min="4" max="4" width="10.75390625" style="1" customWidth="1"/>
    <col min="5" max="5" width="10.625" style="1" customWidth="1"/>
    <col min="6" max="6" width="11.625" style="77" customWidth="1"/>
    <col min="7" max="7" width="10.75390625" style="1" customWidth="1"/>
    <col min="8" max="8" width="11.375" style="1" customWidth="1"/>
    <col min="9" max="9" width="11.625" style="1" customWidth="1"/>
    <col min="10" max="10" width="10.75390625" style="1" customWidth="1"/>
    <col min="11" max="11" width="10.25390625" style="1" customWidth="1"/>
    <col min="12" max="12" width="11.125" style="1" customWidth="1"/>
    <col min="13" max="13" width="4.75390625" style="1" customWidth="1"/>
    <col min="14" max="16384" width="9.125" style="1" customWidth="1"/>
  </cols>
  <sheetData>
    <row r="1" spans="2:8" ht="18.75" customHeight="1">
      <c r="B1" s="243" t="s">
        <v>54</v>
      </c>
      <c r="C1" s="243"/>
      <c r="D1" s="243"/>
      <c r="E1" s="243"/>
      <c r="F1" s="243"/>
      <c r="G1" s="243"/>
      <c r="H1" s="243"/>
    </row>
    <row r="2" spans="2:8" ht="24.75" customHeight="1">
      <c r="B2" s="244" t="s">
        <v>59</v>
      </c>
      <c r="C2" s="244"/>
      <c r="D2" s="244"/>
      <c r="E2" s="244"/>
      <c r="F2" s="244"/>
      <c r="G2" s="244"/>
      <c r="H2" s="244"/>
    </row>
    <row r="3" spans="2:8" ht="21" customHeight="1">
      <c r="B3" s="244" t="s">
        <v>60</v>
      </c>
      <c r="C3" s="244"/>
      <c r="D3" s="244"/>
      <c r="E3" s="244"/>
      <c r="F3" s="244"/>
      <c r="G3" s="244"/>
      <c r="H3" s="244"/>
    </row>
    <row r="4" ht="18.75" customHeight="1"/>
    <row r="5" spans="1:12" ht="16.5" customHeight="1">
      <c r="A5" s="245" t="s">
        <v>50</v>
      </c>
      <c r="B5" s="247" t="s">
        <v>0</v>
      </c>
      <c r="C5" s="66" t="s">
        <v>1</v>
      </c>
      <c r="D5" s="66" t="s">
        <v>2</v>
      </c>
      <c r="E5" s="66" t="s">
        <v>46</v>
      </c>
      <c r="F5" s="88" t="s">
        <v>47</v>
      </c>
      <c r="G5" s="66" t="s">
        <v>61</v>
      </c>
      <c r="H5" s="88" t="s">
        <v>62</v>
      </c>
      <c r="I5" s="66" t="s">
        <v>64</v>
      </c>
      <c r="J5" s="88" t="s">
        <v>65</v>
      </c>
      <c r="K5" s="66" t="s">
        <v>67</v>
      </c>
      <c r="L5" s="88" t="s">
        <v>68</v>
      </c>
    </row>
    <row r="6" spans="1:12" ht="16.5" customHeight="1">
      <c r="A6" s="246"/>
      <c r="B6" s="247"/>
      <c r="C6" s="66" t="s">
        <v>3</v>
      </c>
      <c r="D6" s="66" t="s">
        <v>3</v>
      </c>
      <c r="E6" s="66" t="s">
        <v>4</v>
      </c>
      <c r="F6" s="89" t="s">
        <v>48</v>
      </c>
      <c r="G6" s="75" t="s">
        <v>5</v>
      </c>
      <c r="H6" s="89" t="s">
        <v>63</v>
      </c>
      <c r="I6" s="75" t="s">
        <v>5</v>
      </c>
      <c r="J6" s="89" t="s">
        <v>66</v>
      </c>
      <c r="K6" s="75" t="s">
        <v>5</v>
      </c>
      <c r="L6" s="89" t="s">
        <v>69</v>
      </c>
    </row>
    <row r="7" spans="1:13" ht="30" customHeight="1">
      <c r="A7" s="66"/>
      <c r="B7" s="84" t="s">
        <v>6</v>
      </c>
      <c r="C7" s="73">
        <v>48.105</v>
      </c>
      <c r="D7" s="78">
        <v>2.489</v>
      </c>
      <c r="E7" s="78">
        <v>2.481</v>
      </c>
      <c r="F7" s="90">
        <f>E7/D7*100</f>
        <v>99.67858577742065</v>
      </c>
      <c r="G7" s="78">
        <v>2.484</v>
      </c>
      <c r="H7" s="90">
        <f>G7/E7*100</f>
        <v>100.12091898428052</v>
      </c>
      <c r="I7" s="96">
        <v>2.491</v>
      </c>
      <c r="J7" s="100">
        <f>I7/G7*100</f>
        <v>100.2818035426731</v>
      </c>
      <c r="K7" s="96">
        <v>2.497</v>
      </c>
      <c r="L7" s="100">
        <f>K7/I7*100</f>
        <v>100.24086712163789</v>
      </c>
      <c r="M7" s="74"/>
    </row>
    <row r="8" spans="1:13" ht="30">
      <c r="A8" s="66"/>
      <c r="B8" s="84" t="s">
        <v>13</v>
      </c>
      <c r="C8" s="67">
        <v>20.74</v>
      </c>
      <c r="D8" s="96">
        <v>1.027</v>
      </c>
      <c r="E8" s="96">
        <v>1.029</v>
      </c>
      <c r="F8" s="90">
        <f aca="true" t="shared" si="0" ref="F8:F20">E8/D8*100</f>
        <v>100.19474196689386</v>
      </c>
      <c r="G8" s="96">
        <v>1.028</v>
      </c>
      <c r="H8" s="90">
        <f aca="true" t="shared" si="1" ref="H8:H20">G8/E8*100</f>
        <v>99.90281827016521</v>
      </c>
      <c r="I8" s="96">
        <v>1.026</v>
      </c>
      <c r="J8" s="100">
        <f aca="true" t="shared" si="2" ref="J8:J20">I8/G8*100</f>
        <v>99.80544747081711</v>
      </c>
      <c r="K8" s="96">
        <v>1.022</v>
      </c>
      <c r="L8" s="100">
        <f aca="true" t="shared" si="3" ref="L8:L20">K8/I8*100</f>
        <v>99.61013645224172</v>
      </c>
      <c r="M8" s="74"/>
    </row>
    <row r="9" spans="1:13" ht="30">
      <c r="A9" s="66"/>
      <c r="B9" s="84" t="s">
        <v>52</v>
      </c>
      <c r="C9" s="67">
        <v>18.645</v>
      </c>
      <c r="D9" s="96">
        <v>0.929</v>
      </c>
      <c r="E9" s="96">
        <v>0.931</v>
      </c>
      <c r="F9" s="90">
        <f t="shared" si="0"/>
        <v>100.21528525296017</v>
      </c>
      <c r="G9" s="96">
        <v>0.932</v>
      </c>
      <c r="H9" s="90">
        <f t="shared" si="1"/>
        <v>100.10741138560688</v>
      </c>
      <c r="I9" s="96">
        <v>0.932</v>
      </c>
      <c r="J9" s="100">
        <f t="shared" si="2"/>
        <v>100</v>
      </c>
      <c r="K9" s="96">
        <v>0.929</v>
      </c>
      <c r="L9" s="100">
        <f t="shared" si="3"/>
        <v>99.67811158798283</v>
      </c>
      <c r="M9" s="74"/>
    </row>
    <row r="10" spans="1:14" ht="48.75" customHeight="1">
      <c r="A10" s="66"/>
      <c r="B10" s="84" t="s">
        <v>55</v>
      </c>
      <c r="C10" s="68"/>
      <c r="D10" s="80">
        <v>420</v>
      </c>
      <c r="E10" s="80">
        <v>352</v>
      </c>
      <c r="F10" s="90">
        <f t="shared" si="0"/>
        <v>83.80952380952381</v>
      </c>
      <c r="G10" s="80">
        <v>348</v>
      </c>
      <c r="H10" s="90">
        <f t="shared" si="1"/>
        <v>98.86363636363636</v>
      </c>
      <c r="I10" s="80">
        <v>344</v>
      </c>
      <c r="J10" s="100">
        <f t="shared" si="2"/>
        <v>98.85057471264368</v>
      </c>
      <c r="K10" s="80">
        <v>345</v>
      </c>
      <c r="L10" s="100">
        <f t="shared" si="3"/>
        <v>100.29069767441861</v>
      </c>
      <c r="M10" s="93"/>
      <c r="N10" s="93"/>
    </row>
    <row r="11" spans="1:13" ht="45" customHeight="1">
      <c r="A11" s="66"/>
      <c r="B11" s="82" t="s">
        <v>56</v>
      </c>
      <c r="C11" s="69">
        <v>9316.1</v>
      </c>
      <c r="D11" s="86">
        <v>12.944</v>
      </c>
      <c r="E11" s="86">
        <v>14.563</v>
      </c>
      <c r="F11" s="90">
        <f t="shared" si="0"/>
        <v>112.50772558714462</v>
      </c>
      <c r="G11" s="86">
        <v>15.732</v>
      </c>
      <c r="H11" s="90">
        <f t="shared" si="1"/>
        <v>108.02719219940946</v>
      </c>
      <c r="I11" s="101">
        <v>17.502</v>
      </c>
      <c r="J11" s="100">
        <f t="shared" si="2"/>
        <v>111.25095347063309</v>
      </c>
      <c r="K11" s="102">
        <v>19.002</v>
      </c>
      <c r="L11" s="100">
        <f t="shared" si="3"/>
        <v>108.5704490915324</v>
      </c>
      <c r="M11" s="74"/>
    </row>
    <row r="12" spans="1:13" ht="33" customHeight="1">
      <c r="A12" s="66"/>
      <c r="B12" s="82" t="s">
        <v>58</v>
      </c>
      <c r="C12" s="70">
        <v>107.7</v>
      </c>
      <c r="D12" s="70">
        <v>98.1</v>
      </c>
      <c r="E12" s="70">
        <v>104.2</v>
      </c>
      <c r="F12" s="104" t="s">
        <v>74</v>
      </c>
      <c r="G12" s="70">
        <v>100.7</v>
      </c>
      <c r="H12" s="104" t="s">
        <v>74</v>
      </c>
      <c r="I12" s="102">
        <v>104.6</v>
      </c>
      <c r="J12" s="104" t="s">
        <v>74</v>
      </c>
      <c r="K12" s="102">
        <v>102.5</v>
      </c>
      <c r="L12" s="104" t="s">
        <v>74</v>
      </c>
      <c r="M12" s="74"/>
    </row>
    <row r="13" spans="1:13" ht="36" customHeight="1">
      <c r="A13" s="66"/>
      <c r="B13" s="82" t="s">
        <v>51</v>
      </c>
      <c r="C13" s="69">
        <v>2901.7</v>
      </c>
      <c r="D13" s="70">
        <v>100.9</v>
      </c>
      <c r="E13" s="70">
        <v>101.9</v>
      </c>
      <c r="F13" s="104" t="s">
        <v>74</v>
      </c>
      <c r="G13" s="70">
        <v>99.7</v>
      </c>
      <c r="H13" s="104" t="s">
        <v>74</v>
      </c>
      <c r="I13" s="102">
        <v>102.7</v>
      </c>
      <c r="J13" s="104" t="s">
        <v>74</v>
      </c>
      <c r="K13" s="102">
        <v>100.8</v>
      </c>
      <c r="L13" s="100">
        <f t="shared" si="3"/>
        <v>98.14995131450827</v>
      </c>
      <c r="M13" s="74"/>
    </row>
    <row r="14" spans="1:13" ht="30" customHeight="1">
      <c r="A14" s="66"/>
      <c r="B14" s="84" t="s">
        <v>14</v>
      </c>
      <c r="C14" s="67">
        <v>5.268</v>
      </c>
      <c r="D14" s="78">
        <v>8.216</v>
      </c>
      <c r="E14" s="78">
        <v>9.049</v>
      </c>
      <c r="F14" s="90">
        <f t="shared" si="0"/>
        <v>110.13875365141188</v>
      </c>
      <c r="G14" s="78">
        <v>9.685</v>
      </c>
      <c r="H14" s="90">
        <f t="shared" si="1"/>
        <v>107.02840092827938</v>
      </c>
      <c r="I14" s="101">
        <v>10.585</v>
      </c>
      <c r="J14" s="100">
        <f t="shared" si="2"/>
        <v>109.29272070211668</v>
      </c>
      <c r="K14" s="101">
        <v>11.3</v>
      </c>
      <c r="L14" s="100">
        <f t="shared" si="3"/>
        <v>106.75484175720358</v>
      </c>
      <c r="M14" s="74"/>
    </row>
    <row r="15" spans="1:13" ht="28.5" customHeight="1">
      <c r="A15" s="66"/>
      <c r="B15" s="85" t="s">
        <v>49</v>
      </c>
      <c r="C15" s="71"/>
      <c r="D15" s="80"/>
      <c r="E15" s="80"/>
      <c r="F15" s="90" t="e">
        <f t="shared" si="0"/>
        <v>#DIV/0!</v>
      </c>
      <c r="G15" s="80"/>
      <c r="H15" s="90" t="e">
        <f t="shared" si="1"/>
        <v>#DIV/0!</v>
      </c>
      <c r="I15" s="97"/>
      <c r="J15" s="100" t="e">
        <f t="shared" si="2"/>
        <v>#DIV/0!</v>
      </c>
      <c r="K15" s="98"/>
      <c r="L15" s="100" t="e">
        <f t="shared" si="3"/>
        <v>#DIV/0!</v>
      </c>
      <c r="M15" s="74"/>
    </row>
    <row r="16" spans="1:13" ht="46.5" customHeight="1">
      <c r="A16" s="66"/>
      <c r="B16" s="82" t="s">
        <v>53</v>
      </c>
      <c r="C16" s="71"/>
      <c r="D16" s="92"/>
      <c r="E16" s="79"/>
      <c r="F16" s="90" t="e">
        <f t="shared" si="0"/>
        <v>#DIV/0!</v>
      </c>
      <c r="G16" s="79"/>
      <c r="H16" s="90" t="e">
        <f t="shared" si="1"/>
        <v>#DIV/0!</v>
      </c>
      <c r="I16" s="97"/>
      <c r="J16" s="100" t="e">
        <f t="shared" si="2"/>
        <v>#DIV/0!</v>
      </c>
      <c r="K16" s="98"/>
      <c r="L16" s="100" t="e">
        <f t="shared" si="3"/>
        <v>#DIV/0!</v>
      </c>
      <c r="M16" s="74"/>
    </row>
    <row r="17" spans="1:13" ht="30" customHeight="1">
      <c r="A17" s="66"/>
      <c r="B17" s="84" t="s">
        <v>71</v>
      </c>
      <c r="C17" s="68"/>
      <c r="D17" s="94"/>
      <c r="E17" s="94"/>
      <c r="F17" s="90" t="e">
        <f t="shared" si="0"/>
        <v>#DIV/0!</v>
      </c>
      <c r="G17" s="94"/>
      <c r="H17" s="90" t="e">
        <f t="shared" si="1"/>
        <v>#DIV/0!</v>
      </c>
      <c r="I17" s="97"/>
      <c r="J17" s="100" t="e">
        <f t="shared" si="2"/>
        <v>#DIV/0!</v>
      </c>
      <c r="K17" s="98"/>
      <c r="L17" s="100" t="e">
        <f t="shared" si="3"/>
        <v>#DIV/0!</v>
      </c>
      <c r="M17" s="74"/>
    </row>
    <row r="18" spans="1:13" ht="30">
      <c r="A18" s="66"/>
      <c r="B18" s="84" t="s">
        <v>72</v>
      </c>
      <c r="C18" s="68"/>
      <c r="D18" s="94"/>
      <c r="E18" s="94"/>
      <c r="F18" s="90" t="e">
        <f t="shared" si="0"/>
        <v>#DIV/0!</v>
      </c>
      <c r="G18" s="68"/>
      <c r="H18" s="90" t="e">
        <f t="shared" si="1"/>
        <v>#DIV/0!</v>
      </c>
      <c r="I18" s="97"/>
      <c r="J18" s="100" t="e">
        <f t="shared" si="2"/>
        <v>#DIV/0!</v>
      </c>
      <c r="K18" s="98"/>
      <c r="L18" s="100" t="e">
        <f t="shared" si="3"/>
        <v>#DIV/0!</v>
      </c>
      <c r="M18" s="74"/>
    </row>
    <row r="19" spans="1:13" ht="49.5" customHeight="1">
      <c r="A19" s="66"/>
      <c r="B19" s="84" t="s">
        <v>70</v>
      </c>
      <c r="C19" s="68"/>
      <c r="D19" s="94"/>
      <c r="E19" s="94"/>
      <c r="F19" s="90" t="e">
        <f t="shared" si="0"/>
        <v>#DIV/0!</v>
      </c>
      <c r="G19" s="94"/>
      <c r="H19" s="90" t="e">
        <f t="shared" si="1"/>
        <v>#DIV/0!</v>
      </c>
      <c r="I19" s="97"/>
      <c r="J19" s="100" t="e">
        <f t="shared" si="2"/>
        <v>#DIV/0!</v>
      </c>
      <c r="K19" s="98"/>
      <c r="L19" s="100" t="e">
        <f t="shared" si="3"/>
        <v>#DIV/0!</v>
      </c>
      <c r="M19" s="74"/>
    </row>
    <row r="20" spans="1:13" ht="30">
      <c r="A20" s="66"/>
      <c r="B20" s="84" t="s">
        <v>75</v>
      </c>
      <c r="C20" s="72">
        <v>1251300</v>
      </c>
      <c r="D20" s="95"/>
      <c r="E20" s="81"/>
      <c r="F20" s="90" t="e">
        <f t="shared" si="0"/>
        <v>#DIV/0!</v>
      </c>
      <c r="G20" s="81"/>
      <c r="H20" s="90" t="e">
        <f t="shared" si="1"/>
        <v>#DIV/0!</v>
      </c>
      <c r="I20" s="97"/>
      <c r="J20" s="100" t="e">
        <f t="shared" si="2"/>
        <v>#DIV/0!</v>
      </c>
      <c r="K20" s="98"/>
      <c r="L20" s="100" t="e">
        <f t="shared" si="3"/>
        <v>#DIV/0!</v>
      </c>
      <c r="M20" s="74"/>
    </row>
    <row r="21" ht="15">
      <c r="B21" s="76" t="s">
        <v>76</v>
      </c>
    </row>
  </sheetData>
  <sheetProtection/>
  <mergeCells count="5">
    <mergeCell ref="B1:H1"/>
    <mergeCell ref="B2:H2"/>
    <mergeCell ref="B3:H3"/>
    <mergeCell ref="A5:A6"/>
    <mergeCell ref="B5:B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5"/>
  <sheetViews>
    <sheetView tabSelected="1" zoomScale="90" zoomScaleNormal="90" zoomScalePageLayoutView="0" workbookViewId="0" topLeftCell="A1">
      <selection activeCell="I5" sqref="I5"/>
    </sheetView>
  </sheetViews>
  <sheetFormatPr defaultColWidth="9.00390625" defaultRowHeight="12.75"/>
  <cols>
    <col min="1" max="1" width="4.00390625" style="83" customWidth="1"/>
    <col min="2" max="2" width="42.625" style="76" customWidth="1"/>
    <col min="3" max="3" width="0.12890625" style="1" hidden="1" customWidth="1"/>
    <col min="4" max="4" width="11.625" style="1" customWidth="1"/>
    <col min="5" max="5" width="11.375" style="1" customWidth="1"/>
    <col min="6" max="6" width="10.625" style="77" customWidth="1"/>
    <col min="7" max="7" width="11.875" style="1" customWidth="1"/>
    <col min="8" max="8" width="9.625" style="1" customWidth="1"/>
    <col min="9" max="9" width="12.125" style="1" customWidth="1"/>
    <col min="10" max="10" width="9.75390625" style="1" customWidth="1"/>
    <col min="11" max="11" width="11.75390625" style="1" customWidth="1"/>
    <col min="12" max="12" width="10.125" style="1" customWidth="1"/>
    <col min="13" max="13" width="4.75390625" style="1" customWidth="1"/>
    <col min="14" max="16384" width="9.125" style="1" customWidth="1"/>
  </cols>
  <sheetData>
    <row r="1" spans="9:12" ht="17.25">
      <c r="I1" s="233" t="s">
        <v>167</v>
      </c>
      <c r="J1" s="234"/>
      <c r="K1" s="234"/>
      <c r="L1" s="234"/>
    </row>
    <row r="2" spans="9:12" ht="17.25">
      <c r="I2" s="233" t="s">
        <v>164</v>
      </c>
      <c r="J2" s="234"/>
      <c r="K2" s="234"/>
      <c r="L2" s="234"/>
    </row>
    <row r="3" spans="9:12" ht="17.25">
      <c r="I3" s="233" t="s">
        <v>165</v>
      </c>
      <c r="J3" s="234"/>
      <c r="K3" s="234"/>
      <c r="L3" s="234"/>
    </row>
    <row r="4" spans="9:12" ht="17.25">
      <c r="I4" s="233" t="s">
        <v>166</v>
      </c>
      <c r="J4" s="234"/>
      <c r="K4" s="234"/>
      <c r="L4" s="234"/>
    </row>
    <row r="5" spans="9:12" ht="17.25">
      <c r="I5" s="233" t="s">
        <v>168</v>
      </c>
      <c r="J5" s="234"/>
      <c r="K5" s="234"/>
      <c r="L5" s="234"/>
    </row>
    <row r="7" spans="2:8" ht="18.75" customHeight="1">
      <c r="B7" s="243" t="s">
        <v>54</v>
      </c>
      <c r="C7" s="243"/>
      <c r="D7" s="243"/>
      <c r="E7" s="243"/>
      <c r="F7" s="243"/>
      <c r="G7" s="243"/>
      <c r="H7" s="243"/>
    </row>
    <row r="8" spans="2:8" ht="24.75" customHeight="1">
      <c r="B8" s="244" t="s">
        <v>151</v>
      </c>
      <c r="C8" s="244"/>
      <c r="D8" s="244"/>
      <c r="E8" s="244"/>
      <c r="F8" s="244"/>
      <c r="G8" s="244"/>
      <c r="H8" s="244"/>
    </row>
    <row r="9" spans="2:8" ht="21" customHeight="1">
      <c r="B9" s="244" t="s">
        <v>60</v>
      </c>
      <c r="C9" s="244"/>
      <c r="D9" s="244"/>
      <c r="E9" s="244"/>
      <c r="F9" s="244"/>
      <c r="G9" s="244"/>
      <c r="H9" s="244"/>
    </row>
    <row r="10" ht="18.75" customHeight="1"/>
    <row r="11" spans="1:12" ht="16.5" customHeight="1">
      <c r="A11" s="245" t="s">
        <v>50</v>
      </c>
      <c r="B11" s="247" t="s">
        <v>0</v>
      </c>
      <c r="C11" s="66" t="s">
        <v>1</v>
      </c>
      <c r="D11" s="66" t="s">
        <v>2</v>
      </c>
      <c r="E11" s="66" t="s">
        <v>46</v>
      </c>
      <c r="F11" s="88" t="s">
        <v>47</v>
      </c>
      <c r="G11" s="66" t="s">
        <v>61</v>
      </c>
      <c r="H11" s="88" t="s">
        <v>62</v>
      </c>
      <c r="I11" s="66" t="s">
        <v>64</v>
      </c>
      <c r="J11" s="88" t="s">
        <v>65</v>
      </c>
      <c r="K11" s="66" t="s">
        <v>67</v>
      </c>
      <c r="L11" s="88" t="s">
        <v>68</v>
      </c>
    </row>
    <row r="12" spans="1:12" ht="16.5" customHeight="1">
      <c r="A12" s="246"/>
      <c r="B12" s="247"/>
      <c r="C12" s="66" t="s">
        <v>3</v>
      </c>
      <c r="D12" s="66" t="s">
        <v>3</v>
      </c>
      <c r="E12" s="66" t="s">
        <v>4</v>
      </c>
      <c r="F12" s="89" t="s">
        <v>48</v>
      </c>
      <c r="G12" s="75" t="s">
        <v>5</v>
      </c>
      <c r="H12" s="89" t="s">
        <v>63</v>
      </c>
      <c r="I12" s="75" t="s">
        <v>5</v>
      </c>
      <c r="J12" s="89" t="s">
        <v>66</v>
      </c>
      <c r="K12" s="75" t="s">
        <v>5</v>
      </c>
      <c r="L12" s="89" t="s">
        <v>69</v>
      </c>
    </row>
    <row r="13" spans="1:13" ht="30" customHeight="1">
      <c r="A13" s="66"/>
      <c r="B13" s="84" t="s">
        <v>6</v>
      </c>
      <c r="C13" s="73">
        <v>48.105</v>
      </c>
      <c r="D13" s="78">
        <v>2.591</v>
      </c>
      <c r="E13" s="78">
        <v>2.582</v>
      </c>
      <c r="F13" s="90">
        <f>E13/D13*100</f>
        <v>99.65264376688536</v>
      </c>
      <c r="G13" s="78">
        <v>2.573</v>
      </c>
      <c r="H13" s="90">
        <f>G13/E13*100</f>
        <v>99.65143299767622</v>
      </c>
      <c r="I13" s="96">
        <v>2.576</v>
      </c>
      <c r="J13" s="100">
        <f>I13/G13*100</f>
        <v>100.11659541391373</v>
      </c>
      <c r="K13" s="96">
        <v>2.583</v>
      </c>
      <c r="L13" s="100">
        <f>K13/I13*100</f>
        <v>100.2717391304348</v>
      </c>
      <c r="M13" s="74"/>
    </row>
    <row r="14" spans="1:13" ht="30">
      <c r="A14" s="66"/>
      <c r="B14" s="84" t="s">
        <v>13</v>
      </c>
      <c r="C14" s="67">
        <v>20.74</v>
      </c>
      <c r="D14" s="96">
        <v>1.067</v>
      </c>
      <c r="E14" s="96">
        <v>1.069</v>
      </c>
      <c r="F14" s="90">
        <f aca="true" t="shared" si="0" ref="F14:F23">E14/D14*100</f>
        <v>100.18744142455482</v>
      </c>
      <c r="G14" s="96">
        <v>1.068</v>
      </c>
      <c r="H14" s="90">
        <f aca="true" t="shared" si="1" ref="H14:H23">G14/E14*100</f>
        <v>99.9064546304958</v>
      </c>
      <c r="I14" s="96">
        <v>1.066</v>
      </c>
      <c r="J14" s="100">
        <f aca="true" t="shared" si="2" ref="J14:J20">I14/G14*100</f>
        <v>99.812734082397</v>
      </c>
      <c r="K14" s="96">
        <v>1.062</v>
      </c>
      <c r="L14" s="100">
        <f aca="true" t="shared" si="3" ref="L14:L20">K14/I14*100</f>
        <v>99.62476547842401</v>
      </c>
      <c r="M14" s="74"/>
    </row>
    <row r="15" spans="1:13" ht="30">
      <c r="A15" s="66"/>
      <c r="B15" s="84" t="s">
        <v>52</v>
      </c>
      <c r="C15" s="67">
        <v>18.645</v>
      </c>
      <c r="D15" s="96">
        <v>0.965</v>
      </c>
      <c r="E15" s="96">
        <v>0.967</v>
      </c>
      <c r="F15" s="90">
        <f t="shared" si="0"/>
        <v>100.20725388601038</v>
      </c>
      <c r="G15" s="96">
        <v>0.968</v>
      </c>
      <c r="H15" s="90">
        <f t="shared" si="1"/>
        <v>100.1034126163392</v>
      </c>
      <c r="I15" s="96">
        <v>0.969</v>
      </c>
      <c r="J15" s="100">
        <f t="shared" si="2"/>
        <v>100.10330578512396</v>
      </c>
      <c r="K15" s="96">
        <v>0.966</v>
      </c>
      <c r="L15" s="100">
        <f t="shared" si="3"/>
        <v>99.69040247678018</v>
      </c>
      <c r="M15" s="74"/>
    </row>
    <row r="16" spans="1:14" ht="48.75" customHeight="1">
      <c r="A16" s="66"/>
      <c r="B16" s="84" t="s">
        <v>55</v>
      </c>
      <c r="C16" s="68"/>
      <c r="D16" s="80">
        <v>502</v>
      </c>
      <c r="E16" s="80">
        <v>421</v>
      </c>
      <c r="F16" s="90">
        <f t="shared" si="0"/>
        <v>83.86454183266933</v>
      </c>
      <c r="G16" s="80">
        <v>422</v>
      </c>
      <c r="H16" s="90">
        <f t="shared" si="1"/>
        <v>100.2375296912114</v>
      </c>
      <c r="I16" s="80">
        <v>422</v>
      </c>
      <c r="J16" s="100">
        <f t="shared" si="2"/>
        <v>100</v>
      </c>
      <c r="K16" s="80">
        <v>422</v>
      </c>
      <c r="L16" s="100">
        <f t="shared" si="3"/>
        <v>100</v>
      </c>
      <c r="M16" s="93"/>
      <c r="N16" s="93"/>
    </row>
    <row r="17" spans="1:13" ht="45" customHeight="1">
      <c r="A17" s="66"/>
      <c r="B17" s="82" t="s">
        <v>56</v>
      </c>
      <c r="C17" s="69">
        <v>9316.1</v>
      </c>
      <c r="D17" s="86">
        <v>19.11</v>
      </c>
      <c r="E17" s="86">
        <v>19.24</v>
      </c>
      <c r="F17" s="90">
        <f t="shared" si="0"/>
        <v>100.68027210884354</v>
      </c>
      <c r="G17" s="86">
        <v>20.629</v>
      </c>
      <c r="H17" s="90">
        <f t="shared" si="1"/>
        <v>107.21933471933474</v>
      </c>
      <c r="I17" s="101">
        <v>22.703</v>
      </c>
      <c r="J17" s="100">
        <f t="shared" si="2"/>
        <v>110.05380774637645</v>
      </c>
      <c r="K17" s="102">
        <v>24.914</v>
      </c>
      <c r="L17" s="100">
        <f t="shared" si="3"/>
        <v>109.73880103951021</v>
      </c>
      <c r="M17" s="74"/>
    </row>
    <row r="18" spans="1:13" ht="33" customHeight="1">
      <c r="A18" s="66"/>
      <c r="B18" s="82" t="s">
        <v>58</v>
      </c>
      <c r="C18" s="70">
        <v>107.7</v>
      </c>
      <c r="D18" s="70">
        <v>127.5</v>
      </c>
      <c r="E18" s="70">
        <v>90.7</v>
      </c>
      <c r="F18" s="104" t="s">
        <v>74</v>
      </c>
      <c r="G18" s="70">
        <v>102.6</v>
      </c>
      <c r="H18" s="104" t="s">
        <v>74</v>
      </c>
      <c r="I18" s="102">
        <v>103.5</v>
      </c>
      <c r="J18" s="104" t="s">
        <v>74</v>
      </c>
      <c r="K18" s="102">
        <v>103.6</v>
      </c>
      <c r="L18" s="104" t="s">
        <v>74</v>
      </c>
      <c r="M18" s="74"/>
    </row>
    <row r="19" spans="1:13" ht="36" customHeight="1">
      <c r="A19" s="66"/>
      <c r="B19" s="82" t="s">
        <v>51</v>
      </c>
      <c r="C19" s="69">
        <v>2901.7</v>
      </c>
      <c r="D19" s="70">
        <v>109.9</v>
      </c>
      <c r="E19" s="70">
        <v>88.8</v>
      </c>
      <c r="F19" s="104" t="s">
        <v>74</v>
      </c>
      <c r="G19" s="70">
        <v>101.7</v>
      </c>
      <c r="H19" s="104" t="s">
        <v>74</v>
      </c>
      <c r="I19" s="102">
        <v>101.6</v>
      </c>
      <c r="J19" s="104" t="s">
        <v>74</v>
      </c>
      <c r="K19" s="102">
        <v>101.8</v>
      </c>
      <c r="L19" s="100">
        <f t="shared" si="3"/>
        <v>100.19685039370079</v>
      </c>
      <c r="M19" s="74"/>
    </row>
    <row r="20" spans="1:13" ht="30" customHeight="1">
      <c r="A20" s="66"/>
      <c r="B20" s="84" t="s">
        <v>14</v>
      </c>
      <c r="C20" s="67">
        <v>5.268</v>
      </c>
      <c r="D20" s="78">
        <v>11.784</v>
      </c>
      <c r="E20" s="78">
        <v>11.305</v>
      </c>
      <c r="F20" s="90">
        <f t="shared" si="0"/>
        <v>95.93516632722334</v>
      </c>
      <c r="G20" s="78">
        <v>12.335</v>
      </c>
      <c r="H20" s="90">
        <f t="shared" si="1"/>
        <v>109.11101282618311</v>
      </c>
      <c r="I20" s="101">
        <v>13.336</v>
      </c>
      <c r="J20" s="100">
        <f t="shared" si="2"/>
        <v>108.11511957843534</v>
      </c>
      <c r="K20" s="101">
        <v>14.381</v>
      </c>
      <c r="L20" s="100">
        <f t="shared" si="3"/>
        <v>107.83593281343731</v>
      </c>
      <c r="M20" s="74"/>
    </row>
    <row r="21" spans="1:13" ht="30" customHeight="1">
      <c r="A21" s="66"/>
      <c r="B21" s="161" t="s">
        <v>157</v>
      </c>
      <c r="C21" s="67"/>
      <c r="D21" s="78">
        <v>5.736</v>
      </c>
      <c r="E21" s="78">
        <v>5.918</v>
      </c>
      <c r="F21" s="90">
        <f t="shared" si="0"/>
        <v>103.17294281729428</v>
      </c>
      <c r="G21" s="78">
        <v>6.247</v>
      </c>
      <c r="H21" s="90">
        <f t="shared" si="1"/>
        <v>105.55931057789793</v>
      </c>
      <c r="I21" s="101">
        <f>G21*J21/100</f>
        <v>6.709278</v>
      </c>
      <c r="J21" s="100">
        <v>107.4</v>
      </c>
      <c r="K21" s="101">
        <f>I21*L21/100</f>
        <v>7.259438796</v>
      </c>
      <c r="L21" s="100">
        <v>108.2</v>
      </c>
      <c r="M21" s="74"/>
    </row>
    <row r="22" spans="1:13" ht="30" customHeight="1">
      <c r="A22" s="66"/>
      <c r="B22" s="161" t="s">
        <v>49</v>
      </c>
      <c r="C22" s="67"/>
      <c r="D22" s="78">
        <v>19</v>
      </c>
      <c r="E22" s="78">
        <v>18</v>
      </c>
      <c r="F22" s="90">
        <f t="shared" si="0"/>
        <v>94.73684210526315</v>
      </c>
      <c r="G22" s="78">
        <v>18</v>
      </c>
      <c r="H22" s="90">
        <f t="shared" si="1"/>
        <v>100</v>
      </c>
      <c r="I22" s="101">
        <v>18</v>
      </c>
      <c r="J22" s="100">
        <v>107.4</v>
      </c>
      <c r="K22" s="101">
        <v>18</v>
      </c>
      <c r="L22" s="100">
        <v>108.2</v>
      </c>
      <c r="M22" s="74"/>
    </row>
    <row r="23" spans="1:13" ht="30" customHeight="1">
      <c r="A23" s="66"/>
      <c r="B23" s="170" t="s">
        <v>158</v>
      </c>
      <c r="C23" s="67"/>
      <c r="D23" s="78">
        <f>D22/D14*100/1000</f>
        <v>1.7806935332708531</v>
      </c>
      <c r="E23" s="78">
        <f>E22/E14*100/1000</f>
        <v>1.683816651075772</v>
      </c>
      <c r="F23" s="90">
        <f t="shared" si="0"/>
        <v>94.55959824725518</v>
      </c>
      <c r="G23" s="78">
        <f>G22/G14*100/1000</f>
        <v>1.685393258426966</v>
      </c>
      <c r="H23" s="90">
        <f t="shared" si="1"/>
        <v>100.09363295880146</v>
      </c>
      <c r="I23" s="78">
        <f>I22/I14*100/1000</f>
        <v>1.6885553470919323</v>
      </c>
      <c r="J23" s="100">
        <v>107.4</v>
      </c>
      <c r="K23" s="101">
        <v>18</v>
      </c>
      <c r="L23" s="100">
        <v>108.2</v>
      </c>
      <c r="M23" s="74"/>
    </row>
    <row r="24" spans="1:13" ht="30" customHeight="1">
      <c r="A24" s="66"/>
      <c r="B24" s="182" t="s">
        <v>159</v>
      </c>
      <c r="C24" s="67"/>
      <c r="D24" s="78">
        <v>30.675</v>
      </c>
      <c r="E24" s="78">
        <v>32</v>
      </c>
      <c r="F24" s="90">
        <f>E24/D24*100</f>
        <v>104.31947840260798</v>
      </c>
      <c r="G24" s="78">
        <v>34</v>
      </c>
      <c r="H24" s="90">
        <f>G24/E24*100</f>
        <v>106.25</v>
      </c>
      <c r="I24" s="101">
        <v>36</v>
      </c>
      <c r="J24" s="100">
        <f>I24/G24*100</f>
        <v>105.88235294117648</v>
      </c>
      <c r="K24" s="101">
        <v>38</v>
      </c>
      <c r="L24" s="100">
        <f>K24/I24*100</f>
        <v>105.55555555555556</v>
      </c>
      <c r="M24" s="74"/>
    </row>
    <row r="25" spans="1:13" ht="30" customHeight="1">
      <c r="A25" s="66"/>
      <c r="B25" s="182" t="s">
        <v>160</v>
      </c>
      <c r="C25" s="67"/>
      <c r="D25" s="78">
        <v>0</v>
      </c>
      <c r="E25" s="78">
        <v>0</v>
      </c>
      <c r="F25" s="78">
        <v>0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  <c r="M25" s="74"/>
    </row>
    <row r="26" spans="1:13" ht="30" customHeight="1">
      <c r="A26" s="66"/>
      <c r="B26" s="182" t="s">
        <v>161</v>
      </c>
      <c r="C26" s="67"/>
      <c r="D26" s="78">
        <v>30.675</v>
      </c>
      <c r="E26" s="78">
        <v>32</v>
      </c>
      <c r="F26" s="90">
        <f>E26/D26*100</f>
        <v>104.31947840260798</v>
      </c>
      <c r="G26" s="78">
        <v>34</v>
      </c>
      <c r="H26" s="90">
        <f>G26/E26*100</f>
        <v>106.25</v>
      </c>
      <c r="I26" s="101">
        <v>36</v>
      </c>
      <c r="J26" s="100">
        <f>I26/G26*100</f>
        <v>105.88235294117648</v>
      </c>
      <c r="K26" s="101">
        <v>38</v>
      </c>
      <c r="L26" s="100">
        <f>K26/I26*100</f>
        <v>105.55555555555556</v>
      </c>
      <c r="M26" s="74"/>
    </row>
    <row r="27" spans="1:13" ht="30" customHeight="1">
      <c r="A27" s="66"/>
      <c r="B27" s="182" t="s">
        <v>162</v>
      </c>
      <c r="C27" s="67"/>
      <c r="D27" s="78">
        <f>D17*D15*12</f>
        <v>221.2938</v>
      </c>
      <c r="E27" s="78">
        <f>E17*E15*12</f>
        <v>223.26095999999995</v>
      </c>
      <c r="F27" s="90">
        <f>E27/D27*100</f>
        <v>100.88893588523491</v>
      </c>
      <c r="G27" s="78">
        <f>G17*G15*12</f>
        <v>239.626464</v>
      </c>
      <c r="H27" s="90">
        <f>G27/E27*100</f>
        <v>107.33021303858948</v>
      </c>
      <c r="I27" s="78">
        <f>I17*I15*12</f>
        <v>263.990484</v>
      </c>
      <c r="J27" s="100">
        <f>I27/G27*100</f>
        <v>110.16749969652766</v>
      </c>
      <c r="K27" s="78">
        <f>K17*K15*12</f>
        <v>288.803088</v>
      </c>
      <c r="L27" s="100">
        <f>K27/I27*100</f>
        <v>109.39905242948076</v>
      </c>
      <c r="M27" s="74"/>
    </row>
    <row r="28" spans="1:13" ht="30" customHeight="1">
      <c r="A28" s="66"/>
      <c r="B28" s="170" t="s">
        <v>163</v>
      </c>
      <c r="C28" s="67"/>
      <c r="D28" s="78">
        <v>125</v>
      </c>
      <c r="E28" s="78">
        <v>147</v>
      </c>
      <c r="F28" s="90">
        <f>E28/D28*100</f>
        <v>117.6</v>
      </c>
      <c r="G28" s="78">
        <v>155</v>
      </c>
      <c r="H28" s="90">
        <f>G28/E28*100</f>
        <v>105.44217687074831</v>
      </c>
      <c r="I28" s="101">
        <v>158</v>
      </c>
      <c r="J28" s="100">
        <f>I28/G28*100</f>
        <v>101.93548387096773</v>
      </c>
      <c r="K28" s="101">
        <v>162</v>
      </c>
      <c r="L28" s="100">
        <f>K28/I28*100</f>
        <v>102.53164556962024</v>
      </c>
      <c r="M28" s="74"/>
    </row>
    <row r="29" spans="1:12" ht="15">
      <c r="A29" s="110"/>
      <c r="B29" s="111" t="s">
        <v>78</v>
      </c>
      <c r="C29" s="112"/>
      <c r="D29" s="112"/>
      <c r="E29" s="112"/>
      <c r="F29" s="112"/>
      <c r="G29" s="112"/>
      <c r="H29" s="113"/>
      <c r="I29" s="74"/>
      <c r="J29" s="74"/>
      <c r="K29" s="74"/>
      <c r="L29" s="74"/>
    </row>
    <row r="30" spans="1:12" ht="30">
      <c r="A30" s="114">
        <v>35</v>
      </c>
      <c r="B30" s="115" t="s">
        <v>79</v>
      </c>
      <c r="C30" s="117">
        <v>103.3</v>
      </c>
      <c r="D30" s="116">
        <f>D32+D34</f>
        <v>1624.732</v>
      </c>
      <c r="E30" s="116">
        <f>E32+E34</f>
        <v>1982.568</v>
      </c>
      <c r="F30" s="118">
        <v>102.1</v>
      </c>
      <c r="G30" s="116">
        <f>G32+G34</f>
        <v>2064.639</v>
      </c>
      <c r="H30" s="118">
        <v>100.8</v>
      </c>
      <c r="I30" s="116">
        <f>I32+I34</f>
        <v>2160.773</v>
      </c>
      <c r="J30" s="118">
        <v>102</v>
      </c>
      <c r="K30" s="116">
        <f>K32+K34</f>
        <v>2290.533</v>
      </c>
      <c r="L30" s="118">
        <v>101.8</v>
      </c>
    </row>
    <row r="31" spans="1:12" ht="15">
      <c r="A31" s="66"/>
      <c r="B31" s="82" t="s">
        <v>77</v>
      </c>
      <c r="C31" s="117"/>
      <c r="D31" s="70"/>
      <c r="E31" s="70"/>
      <c r="F31" s="107"/>
      <c r="G31" s="70"/>
      <c r="H31" s="107"/>
      <c r="I31" s="70"/>
      <c r="J31" s="107"/>
      <c r="K31" s="70"/>
      <c r="L31" s="107"/>
    </row>
    <row r="32" spans="1:12" ht="30">
      <c r="A32" s="66">
        <v>36</v>
      </c>
      <c r="B32" s="82" t="s">
        <v>80</v>
      </c>
      <c r="C32" s="117">
        <v>81.2</v>
      </c>
      <c r="D32" s="119">
        <v>353.156</v>
      </c>
      <c r="E32" s="121">
        <v>388.945</v>
      </c>
      <c r="F32" s="120">
        <v>104</v>
      </c>
      <c r="G32" s="121">
        <v>402.634</v>
      </c>
      <c r="H32" s="120">
        <v>100.7</v>
      </c>
      <c r="I32" s="119">
        <v>430.872</v>
      </c>
      <c r="J32" s="120">
        <v>102.8</v>
      </c>
      <c r="K32" s="121">
        <v>457.772</v>
      </c>
      <c r="L32" s="120">
        <v>100.8</v>
      </c>
    </row>
    <row r="33" spans="1:12" ht="15">
      <c r="A33" s="66"/>
      <c r="B33" s="82"/>
      <c r="C33" s="117"/>
      <c r="D33" s="119"/>
      <c r="E33" s="121"/>
      <c r="F33" s="120">
        <f>E32/D32/F32*10000</f>
        <v>105.89812347038615</v>
      </c>
      <c r="G33" s="121"/>
      <c r="H33" s="120">
        <f>G32/E32/H32*10000</f>
        <v>102.79992130572248</v>
      </c>
      <c r="I33" s="119"/>
      <c r="J33" s="120">
        <f>I32/G32/J32*10000</f>
        <v>104.09855769021692</v>
      </c>
      <c r="K33" s="121"/>
      <c r="L33" s="120">
        <f>K32/I32/L32*10000</f>
        <v>105.39995378880245</v>
      </c>
    </row>
    <row r="34" spans="1:12" ht="30">
      <c r="A34" s="66">
        <v>37</v>
      </c>
      <c r="B34" s="82" t="s">
        <v>81</v>
      </c>
      <c r="C34" s="117">
        <v>123.5</v>
      </c>
      <c r="D34" s="119">
        <v>1271.576</v>
      </c>
      <c r="E34" s="121">
        <v>1593.623</v>
      </c>
      <c r="F34" s="120">
        <v>101.8</v>
      </c>
      <c r="G34" s="121">
        <v>1662.005</v>
      </c>
      <c r="H34" s="120">
        <v>100.9</v>
      </c>
      <c r="I34" s="119">
        <v>1729.901</v>
      </c>
      <c r="J34" s="120">
        <v>100.8</v>
      </c>
      <c r="K34" s="121">
        <v>1832.761</v>
      </c>
      <c r="L34" s="120">
        <v>102.3</v>
      </c>
    </row>
    <row r="35" spans="1:12" ht="15">
      <c r="A35" s="66"/>
      <c r="B35" s="82"/>
      <c r="C35" s="117"/>
      <c r="D35" s="119"/>
      <c r="E35" s="121"/>
      <c r="F35" s="120">
        <f>E34/D34/F34*10000</f>
        <v>123.11061156995866</v>
      </c>
      <c r="G35" s="121"/>
      <c r="H35" s="120">
        <f>G34/E34/H34*10000</f>
        <v>103.36073065025451</v>
      </c>
      <c r="I35" s="119"/>
      <c r="J35" s="120">
        <f>I34/G34/J34*10000</f>
        <v>103.25911335911306</v>
      </c>
      <c r="K35" s="121"/>
      <c r="L35" s="120">
        <f>K34/I34/L34*10000</f>
        <v>103.5640322606045</v>
      </c>
    </row>
    <row r="36" spans="1:12" ht="30">
      <c r="A36" s="114">
        <v>38</v>
      </c>
      <c r="B36" s="122" t="s">
        <v>82</v>
      </c>
      <c r="C36" s="117"/>
      <c r="D36" s="116">
        <f>D37+D39+D40</f>
        <v>1624.732</v>
      </c>
      <c r="E36" s="124">
        <f>E37+E39+E40</f>
        <v>1982.568</v>
      </c>
      <c r="F36" s="123"/>
      <c r="G36" s="124">
        <f>G37+G39+G40</f>
        <v>2064.639</v>
      </c>
      <c r="H36" s="123"/>
      <c r="I36" s="124">
        <f>I37+I39+I40</f>
        <v>2160.773</v>
      </c>
      <c r="J36" s="124"/>
      <c r="K36" s="124">
        <f>K37+K39+K40</f>
        <v>2290.533</v>
      </c>
      <c r="L36" s="124"/>
    </row>
    <row r="37" spans="1:12" ht="30">
      <c r="A37" s="66">
        <v>39</v>
      </c>
      <c r="B37" s="125" t="s">
        <v>83</v>
      </c>
      <c r="C37" s="117">
        <v>103.8</v>
      </c>
      <c r="D37" s="126">
        <v>1379.432</v>
      </c>
      <c r="E37" s="127">
        <v>1717.32</v>
      </c>
      <c r="F37" s="120">
        <v>102.8</v>
      </c>
      <c r="G37" s="127">
        <v>1791.885</v>
      </c>
      <c r="H37" s="120">
        <v>99.8</v>
      </c>
      <c r="I37" s="127">
        <v>1876.503</v>
      </c>
      <c r="J37" s="128">
        <v>102.2</v>
      </c>
      <c r="K37" s="127">
        <v>1993.54</v>
      </c>
      <c r="L37" s="128">
        <v>101.5</v>
      </c>
    </row>
    <row r="38" spans="1:12" ht="15">
      <c r="A38" s="66"/>
      <c r="B38" s="125"/>
      <c r="C38" s="117"/>
      <c r="D38" s="126"/>
      <c r="E38" s="127"/>
      <c r="F38" s="120">
        <f>E37/D37/F37*10000</f>
        <v>121.10381280713455</v>
      </c>
      <c r="G38" s="127"/>
      <c r="H38" s="120">
        <f>G37/E37/H37*10000</f>
        <v>104.55104185031374</v>
      </c>
      <c r="I38" s="127"/>
      <c r="J38" s="128">
        <f>I37/G37/J37*10000</f>
        <v>102.46799379243168</v>
      </c>
      <c r="K38" s="127"/>
      <c r="L38" s="128">
        <f>K37/I37/L37*10000</f>
        <v>104.66696923660609</v>
      </c>
    </row>
    <row r="39" spans="1:12" ht="45">
      <c r="A39" s="66">
        <v>40</v>
      </c>
      <c r="B39" s="125" t="s">
        <v>84</v>
      </c>
      <c r="C39" s="117">
        <v>92.2</v>
      </c>
      <c r="D39" s="126">
        <v>101.36</v>
      </c>
      <c r="E39" s="127">
        <v>112.68</v>
      </c>
      <c r="F39" s="120">
        <v>103.8</v>
      </c>
      <c r="G39" s="127">
        <v>115.964</v>
      </c>
      <c r="H39" s="120">
        <v>98.2</v>
      </c>
      <c r="I39" s="127">
        <v>123.862</v>
      </c>
      <c r="J39" s="128">
        <v>102.9</v>
      </c>
      <c r="K39" s="127">
        <v>132.25</v>
      </c>
      <c r="L39" s="128">
        <v>101.7</v>
      </c>
    </row>
    <row r="40" spans="1:12" ht="30">
      <c r="A40" s="66">
        <v>41</v>
      </c>
      <c r="B40" s="125" t="s">
        <v>85</v>
      </c>
      <c r="C40" s="117">
        <v>98.5</v>
      </c>
      <c r="D40" s="126">
        <v>143.94</v>
      </c>
      <c r="E40" s="127">
        <v>152.568</v>
      </c>
      <c r="F40" s="120">
        <v>102</v>
      </c>
      <c r="G40" s="127">
        <v>156.79</v>
      </c>
      <c r="H40" s="120">
        <v>101.3</v>
      </c>
      <c r="I40" s="127">
        <v>160.408</v>
      </c>
      <c r="J40" s="128">
        <v>101.1</v>
      </c>
      <c r="K40" s="127">
        <v>164.743</v>
      </c>
      <c r="L40" s="128">
        <v>100.1</v>
      </c>
    </row>
    <row r="41" spans="1:12" ht="15">
      <c r="A41" s="66"/>
      <c r="B41" s="249" t="s">
        <v>86</v>
      </c>
      <c r="C41" s="250"/>
      <c r="D41" s="250"/>
      <c r="E41" s="250"/>
      <c r="F41" s="250"/>
      <c r="G41" s="250"/>
      <c r="H41" s="253"/>
      <c r="I41" s="74"/>
      <c r="J41" s="74"/>
      <c r="K41" s="74"/>
      <c r="L41" s="74"/>
    </row>
    <row r="42" spans="1:12" ht="30">
      <c r="A42" s="66">
        <v>42</v>
      </c>
      <c r="B42" s="84" t="s">
        <v>87</v>
      </c>
      <c r="C42" s="130" t="e">
        <f>#REF!/#REF!*100</f>
        <v>#REF!</v>
      </c>
      <c r="D42" s="129">
        <v>22.103</v>
      </c>
      <c r="E42" s="108">
        <v>22.11</v>
      </c>
      <c r="F42" s="130">
        <f aca="true" t="shared" si="4" ref="F42:F69">E42/D42*100</f>
        <v>100.03166990906212</v>
      </c>
      <c r="G42" s="108">
        <v>22.12</v>
      </c>
      <c r="H42" s="130">
        <f>G42/E42*100</f>
        <v>100.04522840343736</v>
      </c>
      <c r="I42" s="108">
        <v>22.13</v>
      </c>
      <c r="J42" s="130">
        <f aca="true" t="shared" si="5" ref="J42:J69">I42/G42*100</f>
        <v>100.04520795660035</v>
      </c>
      <c r="K42" s="108">
        <v>22.15</v>
      </c>
      <c r="L42" s="130">
        <f aca="true" t="shared" si="6" ref="L42:L69">K42/I42*100</f>
        <v>100.09037505648442</v>
      </c>
    </row>
    <row r="43" spans="1:12" ht="15">
      <c r="A43" s="105">
        <v>43</v>
      </c>
      <c r="B43" s="84" t="s">
        <v>88</v>
      </c>
      <c r="C43" s="134" t="e">
        <f>#REF!/#REF!*100</f>
        <v>#REF!</v>
      </c>
      <c r="D43" s="133">
        <v>0.633</v>
      </c>
      <c r="E43" s="135">
        <v>0.635</v>
      </c>
      <c r="F43" s="134">
        <f t="shared" si="4"/>
        <v>100.31595576619274</v>
      </c>
      <c r="G43" s="135">
        <v>0.47</v>
      </c>
      <c r="H43" s="130">
        <f aca="true" t="shared" si="7" ref="H43:H75">G43/E43*100</f>
        <v>74.01574803149606</v>
      </c>
      <c r="I43" s="135">
        <v>0.48</v>
      </c>
      <c r="J43" s="130">
        <f t="shared" si="5"/>
        <v>102.12765957446808</v>
      </c>
      <c r="K43" s="135">
        <v>0.48</v>
      </c>
      <c r="L43" s="130">
        <f t="shared" si="6"/>
        <v>100</v>
      </c>
    </row>
    <row r="44" spans="1:12" ht="15">
      <c r="A44" s="105">
        <v>44</v>
      </c>
      <c r="B44" s="84" t="s">
        <v>89</v>
      </c>
      <c r="C44" s="134" t="e">
        <f>#REF!/#REF!*100</f>
        <v>#REF!</v>
      </c>
      <c r="D44" s="133">
        <v>24.434</v>
      </c>
      <c r="E44" s="135">
        <v>15.4</v>
      </c>
      <c r="F44" s="134">
        <f t="shared" si="4"/>
        <v>63.026929688139475</v>
      </c>
      <c r="G44" s="135">
        <v>16</v>
      </c>
      <c r="H44" s="130">
        <f t="shared" si="7"/>
        <v>103.89610389610388</v>
      </c>
      <c r="I44" s="135">
        <v>24</v>
      </c>
      <c r="J44" s="130">
        <f t="shared" si="5"/>
        <v>150</v>
      </c>
      <c r="K44" s="135">
        <v>24.5</v>
      </c>
      <c r="L44" s="130">
        <f t="shared" si="6"/>
        <v>102.08333333333333</v>
      </c>
    </row>
    <row r="45" spans="1:12" ht="30">
      <c r="A45" s="105">
        <v>45</v>
      </c>
      <c r="B45" s="84" t="s">
        <v>90</v>
      </c>
      <c r="C45" s="134" t="e">
        <f>#REF!/#REF!*100</f>
        <v>#REF!</v>
      </c>
      <c r="D45" s="133">
        <v>1.641</v>
      </c>
      <c r="E45" s="135">
        <v>2.3</v>
      </c>
      <c r="F45" s="134">
        <f t="shared" si="4"/>
        <v>140.15843997562462</v>
      </c>
      <c r="G45" s="135">
        <v>2.5</v>
      </c>
      <c r="H45" s="130">
        <f t="shared" si="7"/>
        <v>108.69565217391306</v>
      </c>
      <c r="I45" s="135">
        <v>2.52</v>
      </c>
      <c r="J45" s="130">
        <f t="shared" si="5"/>
        <v>100.8</v>
      </c>
      <c r="K45" s="135">
        <v>2.55</v>
      </c>
      <c r="L45" s="130">
        <f t="shared" si="6"/>
        <v>101.19047619047619</v>
      </c>
    </row>
    <row r="46" spans="1:12" ht="15">
      <c r="A46" s="136">
        <v>46</v>
      </c>
      <c r="B46" s="137" t="s">
        <v>91</v>
      </c>
      <c r="C46" s="139" t="e">
        <f>#REF!/#REF!*100</f>
        <v>#REF!</v>
      </c>
      <c r="D46" s="138">
        <f>D47+D48+D49</f>
        <v>1.1254</v>
      </c>
      <c r="E46" s="140">
        <f>E47+E48+E49</f>
        <v>0.91</v>
      </c>
      <c r="F46" s="139">
        <f t="shared" si="4"/>
        <v>80.8601386173805</v>
      </c>
      <c r="G46" s="140">
        <f>G47+G48+G49</f>
        <v>0.91</v>
      </c>
      <c r="H46" s="139">
        <f t="shared" si="7"/>
        <v>100</v>
      </c>
      <c r="I46" s="140">
        <f>I47+I48+I49</f>
        <v>0.915</v>
      </c>
      <c r="J46" s="139">
        <f t="shared" si="5"/>
        <v>100.54945054945054</v>
      </c>
      <c r="K46" s="140">
        <f>K47+K48+K49</f>
        <v>0.92</v>
      </c>
      <c r="L46" s="139">
        <f t="shared" si="6"/>
        <v>100.5464480874317</v>
      </c>
    </row>
    <row r="47" spans="1:12" ht="30">
      <c r="A47" s="66">
        <v>47</v>
      </c>
      <c r="B47" s="125" t="s">
        <v>83</v>
      </c>
      <c r="C47" s="141" t="e">
        <f>#REF!/#REF!*100</f>
        <v>#REF!</v>
      </c>
      <c r="D47" s="129">
        <v>0</v>
      </c>
      <c r="E47" s="108">
        <v>0</v>
      </c>
      <c r="F47" s="108">
        <v>0</v>
      </c>
      <c r="G47" s="108">
        <v>0</v>
      </c>
      <c r="H47" s="108">
        <v>0</v>
      </c>
      <c r="I47" s="108">
        <v>0</v>
      </c>
      <c r="J47" s="108">
        <v>0</v>
      </c>
      <c r="K47" s="108">
        <v>0</v>
      </c>
      <c r="L47" s="108">
        <v>0</v>
      </c>
    </row>
    <row r="48" spans="1:12" ht="45">
      <c r="A48" s="66">
        <v>48</v>
      </c>
      <c r="B48" s="125" t="s">
        <v>92</v>
      </c>
      <c r="C48" s="130" t="e">
        <f>#REF!/#REF!*100</f>
        <v>#REF!</v>
      </c>
      <c r="D48" s="129">
        <v>0</v>
      </c>
      <c r="E48" s="108">
        <v>0</v>
      </c>
      <c r="F48" s="108">
        <v>0</v>
      </c>
      <c r="G48" s="108">
        <v>0</v>
      </c>
      <c r="H48" s="108">
        <v>0</v>
      </c>
      <c r="I48" s="108">
        <v>0</v>
      </c>
      <c r="J48" s="108">
        <v>0</v>
      </c>
      <c r="K48" s="108">
        <v>0</v>
      </c>
      <c r="L48" s="108">
        <v>0</v>
      </c>
    </row>
    <row r="49" spans="1:12" ht="30">
      <c r="A49" s="66">
        <v>49</v>
      </c>
      <c r="B49" s="125" t="s">
        <v>85</v>
      </c>
      <c r="C49" s="130" t="e">
        <f>#REF!/#REF!*100</f>
        <v>#REF!</v>
      </c>
      <c r="D49" s="129">
        <v>1.1254</v>
      </c>
      <c r="E49" s="108">
        <v>0.91</v>
      </c>
      <c r="F49" s="130">
        <f t="shared" si="4"/>
        <v>80.8601386173805</v>
      </c>
      <c r="G49" s="108">
        <v>0.91</v>
      </c>
      <c r="H49" s="130">
        <f t="shared" si="7"/>
        <v>100</v>
      </c>
      <c r="I49" s="108">
        <v>0.915</v>
      </c>
      <c r="J49" s="130">
        <f t="shared" si="5"/>
        <v>100.54945054945054</v>
      </c>
      <c r="K49" s="108">
        <v>0.92</v>
      </c>
      <c r="L49" s="130">
        <f t="shared" si="6"/>
        <v>100.5464480874317</v>
      </c>
    </row>
    <row r="50" spans="1:12" ht="15">
      <c r="A50" s="114">
        <v>50</v>
      </c>
      <c r="B50" s="137" t="s">
        <v>93</v>
      </c>
      <c r="C50" s="142" t="e">
        <f>#REF!/#REF!*100</f>
        <v>#REF!</v>
      </c>
      <c r="D50" s="143">
        <f>D51+D52+D53</f>
        <v>0.945</v>
      </c>
      <c r="E50" s="143">
        <f>E51+E52+E53</f>
        <v>0.92</v>
      </c>
      <c r="F50" s="142">
        <f t="shared" si="4"/>
        <v>97.35449735449735</v>
      </c>
      <c r="G50" s="143">
        <f>G51+G52+G53</f>
        <v>0.92</v>
      </c>
      <c r="H50" s="142">
        <f t="shared" si="7"/>
        <v>100</v>
      </c>
      <c r="I50" s="143">
        <f>I51+I52+I53</f>
        <v>0.92</v>
      </c>
      <c r="J50" s="142">
        <f t="shared" si="5"/>
        <v>100</v>
      </c>
      <c r="K50" s="143">
        <f>K51+K52+K53</f>
        <v>0.92</v>
      </c>
      <c r="L50" s="142">
        <f t="shared" si="6"/>
        <v>100</v>
      </c>
    </row>
    <row r="51" spans="1:12" ht="30">
      <c r="A51" s="66">
        <v>51</v>
      </c>
      <c r="B51" s="125" t="s">
        <v>83</v>
      </c>
      <c r="C51" s="130" t="e">
        <f>#REF!/#REF!*100</f>
        <v>#REF!</v>
      </c>
      <c r="D51" s="109">
        <v>0</v>
      </c>
      <c r="E51" s="109">
        <v>0</v>
      </c>
      <c r="F51" s="109">
        <v>0</v>
      </c>
      <c r="G51" s="109">
        <v>0</v>
      </c>
      <c r="H51" s="109">
        <v>0</v>
      </c>
      <c r="I51" s="109">
        <v>0</v>
      </c>
      <c r="J51" s="109">
        <v>0</v>
      </c>
      <c r="K51" s="109">
        <v>0</v>
      </c>
      <c r="L51" s="109">
        <v>0</v>
      </c>
    </row>
    <row r="52" spans="1:12" ht="45">
      <c r="A52" s="66">
        <v>52</v>
      </c>
      <c r="B52" s="125" t="s">
        <v>92</v>
      </c>
      <c r="C52" s="130" t="e">
        <f>#REF!/#REF!*100</f>
        <v>#REF!</v>
      </c>
      <c r="D52" s="69">
        <v>0</v>
      </c>
      <c r="E52" s="69">
        <v>0</v>
      </c>
      <c r="F52" s="69">
        <v>0</v>
      </c>
      <c r="G52" s="69">
        <v>0</v>
      </c>
      <c r="H52" s="69">
        <v>0</v>
      </c>
      <c r="I52" s="69">
        <v>0</v>
      </c>
      <c r="J52" s="69">
        <v>0</v>
      </c>
      <c r="K52" s="69">
        <v>0</v>
      </c>
      <c r="L52" s="69">
        <v>0</v>
      </c>
    </row>
    <row r="53" spans="1:12" ht="30">
      <c r="A53" s="66">
        <v>53</v>
      </c>
      <c r="B53" s="125" t="s">
        <v>85</v>
      </c>
      <c r="C53" s="130" t="e">
        <f>#REF!/#REF!*100</f>
        <v>#REF!</v>
      </c>
      <c r="D53" s="108">
        <v>0.945</v>
      </c>
      <c r="E53" s="129">
        <v>0.92</v>
      </c>
      <c r="F53" s="130">
        <f t="shared" si="4"/>
        <v>97.35449735449735</v>
      </c>
      <c r="G53" s="129">
        <v>0.92</v>
      </c>
      <c r="H53" s="130">
        <f>G53/E53*100</f>
        <v>100</v>
      </c>
      <c r="I53" s="129">
        <v>0.92</v>
      </c>
      <c r="J53" s="130">
        <f t="shared" si="5"/>
        <v>100</v>
      </c>
      <c r="K53" s="129">
        <v>0.92</v>
      </c>
      <c r="L53" s="130">
        <f t="shared" si="6"/>
        <v>100</v>
      </c>
    </row>
    <row r="54" spans="1:12" ht="15">
      <c r="A54" s="114">
        <v>54</v>
      </c>
      <c r="B54" s="115" t="s">
        <v>94</v>
      </c>
      <c r="C54" s="144" t="e">
        <f aca="true" t="shared" si="8" ref="C54:K54">C56</f>
        <v>#REF!</v>
      </c>
      <c r="D54" s="144">
        <f t="shared" si="8"/>
        <v>0.142</v>
      </c>
      <c r="E54" s="144">
        <f t="shared" si="8"/>
        <v>0.142</v>
      </c>
      <c r="F54" s="142">
        <f t="shared" si="4"/>
        <v>100</v>
      </c>
      <c r="G54" s="144">
        <f t="shared" si="8"/>
        <v>0.142</v>
      </c>
      <c r="H54" s="142">
        <f t="shared" si="7"/>
        <v>100</v>
      </c>
      <c r="I54" s="144">
        <f t="shared" si="8"/>
        <v>0.142</v>
      </c>
      <c r="J54" s="142">
        <f t="shared" si="5"/>
        <v>100</v>
      </c>
      <c r="K54" s="144">
        <f t="shared" si="8"/>
        <v>0.142</v>
      </c>
      <c r="L54" s="142">
        <f t="shared" si="6"/>
        <v>100</v>
      </c>
    </row>
    <row r="55" spans="1:12" ht="45">
      <c r="A55" s="66">
        <v>55</v>
      </c>
      <c r="B55" s="125" t="s">
        <v>92</v>
      </c>
      <c r="C55" s="130" t="e">
        <f>#REF!/#REF!*100</f>
        <v>#REF!</v>
      </c>
      <c r="D55" s="145">
        <v>0.087</v>
      </c>
      <c r="E55" s="145">
        <v>0.087</v>
      </c>
      <c r="F55" s="130">
        <f t="shared" si="4"/>
        <v>100</v>
      </c>
      <c r="G55" s="145">
        <v>0.087</v>
      </c>
      <c r="H55" s="130">
        <f t="shared" si="7"/>
        <v>100</v>
      </c>
      <c r="I55" s="145">
        <v>0.087</v>
      </c>
      <c r="J55" s="130">
        <f t="shared" si="5"/>
        <v>100</v>
      </c>
      <c r="K55" s="145">
        <v>0.087</v>
      </c>
      <c r="L55" s="130">
        <f t="shared" si="6"/>
        <v>100</v>
      </c>
    </row>
    <row r="56" spans="1:12" ht="30">
      <c r="A56" s="66">
        <v>56</v>
      </c>
      <c r="B56" s="125" t="s">
        <v>85</v>
      </c>
      <c r="C56" s="130" t="e">
        <f>#REF!/#REF!*100</f>
        <v>#REF!</v>
      </c>
      <c r="D56" s="145">
        <v>0.142</v>
      </c>
      <c r="E56" s="145">
        <v>0.142</v>
      </c>
      <c r="F56" s="130">
        <f t="shared" si="4"/>
        <v>100</v>
      </c>
      <c r="G56" s="145">
        <v>0.142</v>
      </c>
      <c r="H56" s="130">
        <f>G56/E56*100</f>
        <v>100</v>
      </c>
      <c r="I56" s="145">
        <v>0.142</v>
      </c>
      <c r="J56" s="130">
        <f t="shared" si="5"/>
        <v>100</v>
      </c>
      <c r="K56" s="145">
        <v>0.142</v>
      </c>
      <c r="L56" s="130">
        <f t="shared" si="6"/>
        <v>100</v>
      </c>
    </row>
    <row r="57" spans="1:12" ht="15">
      <c r="A57" s="114">
        <v>57</v>
      </c>
      <c r="B57" s="122" t="s">
        <v>95</v>
      </c>
      <c r="C57" s="146" t="e">
        <f aca="true" t="shared" si="9" ref="C57:K57">C60</f>
        <v>#REF!</v>
      </c>
      <c r="D57" s="146">
        <f t="shared" si="9"/>
        <v>0.0077</v>
      </c>
      <c r="E57" s="146">
        <f t="shared" si="9"/>
        <v>0.0077</v>
      </c>
      <c r="F57" s="142">
        <f t="shared" si="4"/>
        <v>100</v>
      </c>
      <c r="G57" s="146">
        <f t="shared" si="9"/>
        <v>0.0077</v>
      </c>
      <c r="H57" s="142">
        <f t="shared" si="7"/>
        <v>100</v>
      </c>
      <c r="I57" s="146">
        <f t="shared" si="9"/>
        <v>0.0077</v>
      </c>
      <c r="J57" s="142">
        <f t="shared" si="5"/>
        <v>100</v>
      </c>
      <c r="K57" s="146">
        <f t="shared" si="9"/>
        <v>0.0077</v>
      </c>
      <c r="L57" s="142">
        <f t="shared" si="6"/>
        <v>100</v>
      </c>
    </row>
    <row r="58" spans="1:12" ht="30">
      <c r="A58" s="66"/>
      <c r="B58" s="125" t="s">
        <v>83</v>
      </c>
      <c r="C58" s="130" t="e">
        <f>#REF!/#REF!*100</f>
        <v>#REF!</v>
      </c>
      <c r="D58" s="129">
        <v>0.0058</v>
      </c>
      <c r="E58" s="129">
        <v>0.008</v>
      </c>
      <c r="F58" s="130">
        <f t="shared" si="4"/>
        <v>137.93103448275863</v>
      </c>
      <c r="G58" s="129">
        <v>0.008</v>
      </c>
      <c r="H58" s="130">
        <f t="shared" si="7"/>
        <v>100</v>
      </c>
      <c r="I58" s="129">
        <v>0.008</v>
      </c>
      <c r="J58" s="130">
        <f t="shared" si="5"/>
        <v>100</v>
      </c>
      <c r="K58" s="129">
        <v>0.008</v>
      </c>
      <c r="L58" s="130">
        <f t="shared" si="6"/>
        <v>100</v>
      </c>
    </row>
    <row r="59" spans="1:12" ht="45">
      <c r="A59" s="66"/>
      <c r="B59" s="125" t="s">
        <v>92</v>
      </c>
      <c r="C59" s="130" t="e">
        <f>#REF!/#REF!*100</f>
        <v>#REF!</v>
      </c>
      <c r="D59" s="129">
        <v>0.0058</v>
      </c>
      <c r="E59" s="129">
        <v>0.008</v>
      </c>
      <c r="F59" s="130">
        <f t="shared" si="4"/>
        <v>137.93103448275863</v>
      </c>
      <c r="G59" s="129">
        <v>0.008</v>
      </c>
      <c r="H59" s="130">
        <f t="shared" si="7"/>
        <v>100</v>
      </c>
      <c r="I59" s="129">
        <v>0.008</v>
      </c>
      <c r="J59" s="130">
        <f t="shared" si="5"/>
        <v>100</v>
      </c>
      <c r="K59" s="129">
        <v>0.008</v>
      </c>
      <c r="L59" s="130">
        <f t="shared" si="6"/>
        <v>100</v>
      </c>
    </row>
    <row r="60" spans="1:12" ht="30">
      <c r="A60" s="66">
        <v>58</v>
      </c>
      <c r="B60" s="125" t="s">
        <v>85</v>
      </c>
      <c r="C60" s="130" t="e">
        <f>#REF!/#REF!*100</f>
        <v>#REF!</v>
      </c>
      <c r="D60" s="129">
        <v>0.0077</v>
      </c>
      <c r="E60" s="129">
        <v>0.0077</v>
      </c>
      <c r="F60" s="130">
        <f t="shared" si="4"/>
        <v>100</v>
      </c>
      <c r="G60" s="129">
        <v>0.0077</v>
      </c>
      <c r="H60" s="130">
        <f>G60/E60*100</f>
        <v>100</v>
      </c>
      <c r="I60" s="129">
        <v>0.0077</v>
      </c>
      <c r="J60" s="130">
        <f t="shared" si="5"/>
        <v>100</v>
      </c>
      <c r="K60" s="129">
        <v>0.0077</v>
      </c>
      <c r="L60" s="130">
        <f t="shared" si="6"/>
        <v>100</v>
      </c>
    </row>
    <row r="61" spans="1:12" ht="15">
      <c r="A61" s="114">
        <v>59</v>
      </c>
      <c r="B61" s="137" t="s">
        <v>96</v>
      </c>
      <c r="C61" s="142" t="e">
        <f>#REF!/#REF!*100</f>
        <v>#REF!</v>
      </c>
      <c r="D61" s="143">
        <f>D62+D63+D64</f>
        <v>19.3014</v>
      </c>
      <c r="E61" s="147">
        <f>E62+E63+E64</f>
        <v>22.6155</v>
      </c>
      <c r="F61" s="142">
        <f t="shared" si="4"/>
        <v>117.17025707979731</v>
      </c>
      <c r="G61" s="147">
        <f>G62+G63+G64</f>
        <v>22.7406</v>
      </c>
      <c r="H61" s="142">
        <f t="shared" si="7"/>
        <v>100.55316044305896</v>
      </c>
      <c r="I61" s="147">
        <f>I62+I63+I64</f>
        <v>22.9377</v>
      </c>
      <c r="J61" s="142">
        <f t="shared" si="5"/>
        <v>100.86673174850267</v>
      </c>
      <c r="K61" s="147">
        <f>K62+K63+K64</f>
        <v>23.2258</v>
      </c>
      <c r="L61" s="142">
        <f t="shared" si="6"/>
        <v>101.25601084677191</v>
      </c>
    </row>
    <row r="62" spans="1:12" ht="30">
      <c r="A62" s="66">
        <v>60</v>
      </c>
      <c r="B62" s="125" t="s">
        <v>83</v>
      </c>
      <c r="C62" s="130" t="e">
        <f>#REF!/#REF!*100</f>
        <v>#REF!</v>
      </c>
      <c r="D62" s="129">
        <v>18.788</v>
      </c>
      <c r="E62" s="129">
        <v>21.914</v>
      </c>
      <c r="F62" s="130">
        <f t="shared" si="4"/>
        <v>116.63827975303384</v>
      </c>
      <c r="G62" s="129">
        <v>22.039</v>
      </c>
      <c r="H62" s="130">
        <f t="shared" si="7"/>
        <v>100.57041160901707</v>
      </c>
      <c r="I62" s="129">
        <v>22.236</v>
      </c>
      <c r="J62" s="130">
        <f t="shared" si="5"/>
        <v>100.89386995780207</v>
      </c>
      <c r="K62" s="129">
        <v>22.524</v>
      </c>
      <c r="L62" s="130">
        <f t="shared" si="6"/>
        <v>101.29519697787373</v>
      </c>
    </row>
    <row r="63" spans="1:12" ht="45">
      <c r="A63" s="66">
        <v>61</v>
      </c>
      <c r="B63" s="125" t="s">
        <v>92</v>
      </c>
      <c r="C63" s="130" t="e">
        <f>#REF!/#REF!*100</f>
        <v>#REF!</v>
      </c>
      <c r="D63" s="129">
        <v>0.0014</v>
      </c>
      <c r="E63" s="129">
        <v>0.0015</v>
      </c>
      <c r="F63" s="130">
        <f t="shared" si="4"/>
        <v>107.14285714285714</v>
      </c>
      <c r="G63" s="129">
        <v>0.0016</v>
      </c>
      <c r="H63" s="130">
        <f t="shared" si="7"/>
        <v>106.66666666666667</v>
      </c>
      <c r="I63" s="129">
        <v>0.0017</v>
      </c>
      <c r="J63" s="130">
        <f t="shared" si="5"/>
        <v>106.25</v>
      </c>
      <c r="K63" s="129">
        <v>0.0018</v>
      </c>
      <c r="L63" s="130">
        <f t="shared" si="6"/>
        <v>105.88235294117648</v>
      </c>
    </row>
    <row r="64" spans="1:12" ht="30">
      <c r="A64" s="66">
        <v>62</v>
      </c>
      <c r="B64" s="125" t="s">
        <v>85</v>
      </c>
      <c r="C64" s="130" t="e">
        <f>#REF!/#REF!*100</f>
        <v>#REF!</v>
      </c>
      <c r="D64" s="108">
        <v>0.512</v>
      </c>
      <c r="E64" s="108">
        <v>0.7</v>
      </c>
      <c r="F64" s="130">
        <f t="shared" si="4"/>
        <v>136.71874999999997</v>
      </c>
      <c r="G64" s="108">
        <v>0.7</v>
      </c>
      <c r="H64" s="130">
        <f t="shared" si="7"/>
        <v>100</v>
      </c>
      <c r="I64" s="108">
        <v>0.7</v>
      </c>
      <c r="J64" s="130">
        <f t="shared" si="5"/>
        <v>100</v>
      </c>
      <c r="K64" s="108">
        <v>0.7</v>
      </c>
      <c r="L64" s="130">
        <f t="shared" si="6"/>
        <v>100</v>
      </c>
    </row>
    <row r="65" spans="1:12" ht="15">
      <c r="A65" s="114">
        <v>63</v>
      </c>
      <c r="B65" s="137" t="s">
        <v>97</v>
      </c>
      <c r="C65" s="142" t="e">
        <f>#REF!/#REF!*100</f>
        <v>#REF!</v>
      </c>
      <c r="D65" s="143">
        <f>D66+D67+D68</f>
        <v>4.699</v>
      </c>
      <c r="E65" s="143">
        <f>E66+E67+E68</f>
        <v>4.235</v>
      </c>
      <c r="F65" s="142">
        <f t="shared" si="4"/>
        <v>90.12555862949566</v>
      </c>
      <c r="G65" s="143">
        <f>G66+G67+G68</f>
        <v>4.255</v>
      </c>
      <c r="H65" s="142">
        <f t="shared" si="7"/>
        <v>100.47225501770956</v>
      </c>
      <c r="I65" s="143">
        <f>I66+I67+I68</f>
        <v>4.265000000000001</v>
      </c>
      <c r="J65" s="142">
        <f t="shared" si="5"/>
        <v>100.23501762632199</v>
      </c>
      <c r="K65" s="143">
        <f>K66+K67+K68</f>
        <v>4.285</v>
      </c>
      <c r="L65" s="142">
        <f t="shared" si="6"/>
        <v>100.46893317702225</v>
      </c>
    </row>
    <row r="66" spans="1:12" ht="30">
      <c r="A66" s="66">
        <v>64</v>
      </c>
      <c r="B66" s="125" t="s">
        <v>83</v>
      </c>
      <c r="C66" s="130" t="e">
        <f>#REF!/#REF!*100</f>
        <v>#REF!</v>
      </c>
      <c r="D66" s="108">
        <v>3.826</v>
      </c>
      <c r="E66" s="108">
        <v>3.4</v>
      </c>
      <c r="F66" s="130">
        <f t="shared" si="4"/>
        <v>88.86565603763722</v>
      </c>
      <c r="G66" s="108">
        <v>3.42</v>
      </c>
      <c r="H66" s="130">
        <f t="shared" si="7"/>
        <v>100.58823529411765</v>
      </c>
      <c r="I66" s="108">
        <v>3.43</v>
      </c>
      <c r="J66" s="130">
        <f t="shared" si="5"/>
        <v>100.29239766081872</v>
      </c>
      <c r="K66" s="108">
        <v>3.45</v>
      </c>
      <c r="L66" s="130">
        <f t="shared" si="6"/>
        <v>100.58309037900874</v>
      </c>
    </row>
    <row r="67" spans="1:12" ht="45">
      <c r="A67" s="66">
        <v>65</v>
      </c>
      <c r="B67" s="125" t="s">
        <v>92</v>
      </c>
      <c r="C67" s="130" t="e">
        <f>#REF!/#REF!*100</f>
        <v>#REF!</v>
      </c>
      <c r="D67" s="108">
        <v>0.055</v>
      </c>
      <c r="E67" s="108">
        <v>0.055</v>
      </c>
      <c r="F67" s="130">
        <f t="shared" si="4"/>
        <v>100</v>
      </c>
      <c r="G67" s="108">
        <v>0.055</v>
      </c>
      <c r="H67" s="130">
        <f t="shared" si="7"/>
        <v>100</v>
      </c>
      <c r="I67" s="108">
        <v>0.055</v>
      </c>
      <c r="J67" s="130">
        <f t="shared" si="5"/>
        <v>100</v>
      </c>
      <c r="K67" s="108">
        <v>0.055</v>
      </c>
      <c r="L67" s="130">
        <f t="shared" si="6"/>
        <v>100</v>
      </c>
    </row>
    <row r="68" spans="1:12" ht="30">
      <c r="A68" s="66">
        <v>66</v>
      </c>
      <c r="B68" s="125" t="s">
        <v>85</v>
      </c>
      <c r="C68" s="130" t="e">
        <f>#REF!/#REF!*100</f>
        <v>#REF!</v>
      </c>
      <c r="D68" s="108">
        <v>0.818</v>
      </c>
      <c r="E68" s="108">
        <v>0.78</v>
      </c>
      <c r="F68" s="130">
        <f t="shared" si="4"/>
        <v>95.35452322738386</v>
      </c>
      <c r="G68" s="108">
        <v>0.78</v>
      </c>
      <c r="H68" s="130">
        <f t="shared" si="7"/>
        <v>100</v>
      </c>
      <c r="I68" s="108">
        <v>0.78</v>
      </c>
      <c r="J68" s="130">
        <f t="shared" si="5"/>
        <v>100</v>
      </c>
      <c r="K68" s="108">
        <v>0.78</v>
      </c>
      <c r="L68" s="130">
        <f t="shared" si="6"/>
        <v>100</v>
      </c>
    </row>
    <row r="69" spans="1:12" ht="15">
      <c r="A69" s="114">
        <v>67</v>
      </c>
      <c r="B69" s="137" t="s">
        <v>98</v>
      </c>
      <c r="C69" s="142" t="e">
        <f>#REF!/#REF!*100</f>
        <v>#REF!</v>
      </c>
      <c r="D69" s="143">
        <f>D70+D71+D72</f>
        <v>1.305</v>
      </c>
      <c r="E69" s="143">
        <f>E70+E71+E72</f>
        <v>1.351</v>
      </c>
      <c r="F69" s="142">
        <f t="shared" si="4"/>
        <v>103.5249042145594</v>
      </c>
      <c r="G69" s="143">
        <f>G70+G71+G72</f>
        <v>1.3559999999999999</v>
      </c>
      <c r="H69" s="142">
        <f t="shared" si="7"/>
        <v>100.37009622501849</v>
      </c>
      <c r="I69" s="143">
        <f>I70+I71+I72</f>
        <v>1.361</v>
      </c>
      <c r="J69" s="142">
        <f t="shared" si="5"/>
        <v>100.36873156342183</v>
      </c>
      <c r="K69" s="143">
        <f>K70+K71+K72</f>
        <v>1.3659999999999999</v>
      </c>
      <c r="L69" s="142">
        <f t="shared" si="6"/>
        <v>100.36737692872886</v>
      </c>
    </row>
    <row r="70" spans="1:12" ht="30">
      <c r="A70" s="66">
        <v>68</v>
      </c>
      <c r="B70" s="125" t="s">
        <v>83</v>
      </c>
      <c r="C70" s="130" t="e">
        <f>#REF!/#REF!*100</f>
        <v>#REF!</v>
      </c>
      <c r="D70" s="109">
        <v>0</v>
      </c>
      <c r="E70" s="109">
        <v>0</v>
      </c>
      <c r="F70" s="130"/>
      <c r="G70" s="109">
        <v>0</v>
      </c>
      <c r="H70" s="130"/>
      <c r="I70" s="109">
        <v>0</v>
      </c>
      <c r="J70" s="130"/>
      <c r="K70" s="109">
        <v>0</v>
      </c>
      <c r="L70" s="130"/>
    </row>
    <row r="71" spans="1:12" ht="45">
      <c r="A71" s="66">
        <v>69</v>
      </c>
      <c r="B71" s="125" t="s">
        <v>92</v>
      </c>
      <c r="C71" s="130" t="e">
        <f>#REF!/#REF!*100</f>
        <v>#REF!</v>
      </c>
      <c r="D71" s="108">
        <v>0.065</v>
      </c>
      <c r="E71" s="108">
        <v>0.071</v>
      </c>
      <c r="F71" s="130">
        <f>E71/D71*100</f>
        <v>109.23076923076923</v>
      </c>
      <c r="G71" s="108">
        <v>0.071</v>
      </c>
      <c r="H71" s="130">
        <f t="shared" si="7"/>
        <v>100</v>
      </c>
      <c r="I71" s="108">
        <v>0.071</v>
      </c>
      <c r="J71" s="130">
        <f>I71/G71*100</f>
        <v>100</v>
      </c>
      <c r="K71" s="108">
        <v>0.071</v>
      </c>
      <c r="L71" s="130">
        <f>K71/I71*100</f>
        <v>100</v>
      </c>
    </row>
    <row r="72" spans="1:12" ht="30">
      <c r="A72" s="131">
        <v>70</v>
      </c>
      <c r="B72" s="125" t="s">
        <v>85</v>
      </c>
      <c r="C72" s="130" t="e">
        <f>#REF!/#REF!*100</f>
        <v>#REF!</v>
      </c>
      <c r="D72" s="108">
        <v>1.24</v>
      </c>
      <c r="E72" s="108">
        <v>1.28</v>
      </c>
      <c r="F72" s="132">
        <f>E72/D72*100</f>
        <v>103.2258064516129</v>
      </c>
      <c r="G72" s="108">
        <v>1.285</v>
      </c>
      <c r="H72" s="132">
        <f t="shared" si="7"/>
        <v>100.390625</v>
      </c>
      <c r="I72" s="108">
        <v>1.29</v>
      </c>
      <c r="J72" s="132">
        <f>I72/G72*100</f>
        <v>100.38910505836576</v>
      </c>
      <c r="K72" s="108">
        <v>1.295</v>
      </c>
      <c r="L72" s="132">
        <f>K72/I72*100</f>
        <v>100.3875968992248</v>
      </c>
    </row>
    <row r="73" spans="1:12" ht="30">
      <c r="A73" s="114">
        <v>71</v>
      </c>
      <c r="B73" s="115" t="s">
        <v>99</v>
      </c>
      <c r="C73" s="142" t="e">
        <f>#REF!/#REF!*100</f>
        <v>#REF!</v>
      </c>
      <c r="D73" s="230">
        <f>D74+D75+D76</f>
        <v>107.23</v>
      </c>
      <c r="E73" s="148">
        <f>E74+E75+E76</f>
        <v>115</v>
      </c>
      <c r="F73" s="142">
        <f>E73/D73*100</f>
        <v>107.24610650004662</v>
      </c>
      <c r="G73" s="148">
        <f>G74+G75+G76</f>
        <v>115</v>
      </c>
      <c r="H73" s="142">
        <f t="shared" si="7"/>
        <v>100</v>
      </c>
      <c r="I73" s="148">
        <f>I74+I75+I76</f>
        <v>115.1</v>
      </c>
      <c r="J73" s="142">
        <f>I73/G73*100</f>
        <v>100.08695652173914</v>
      </c>
      <c r="K73" s="148">
        <f>K74+K75+K76</f>
        <v>115.2</v>
      </c>
      <c r="L73" s="142">
        <f>K73/I73*100</f>
        <v>100.08688097306691</v>
      </c>
    </row>
    <row r="74" spans="1:12" ht="30">
      <c r="A74" s="105">
        <v>72</v>
      </c>
      <c r="B74" s="125" t="s">
        <v>83</v>
      </c>
      <c r="C74" s="130" t="e">
        <f>#REF!/#REF!*100</f>
        <v>#REF!</v>
      </c>
      <c r="D74" s="231">
        <v>4.23</v>
      </c>
      <c r="E74" s="231">
        <v>0</v>
      </c>
      <c r="F74" s="231">
        <v>0</v>
      </c>
      <c r="G74" s="231">
        <v>0</v>
      </c>
      <c r="H74" s="231">
        <v>0</v>
      </c>
      <c r="I74" s="231">
        <v>0</v>
      </c>
      <c r="J74" s="231">
        <v>0</v>
      </c>
      <c r="K74" s="231">
        <v>0</v>
      </c>
      <c r="L74" s="231">
        <v>0</v>
      </c>
    </row>
    <row r="75" spans="1:12" ht="45">
      <c r="A75" s="105">
        <v>73</v>
      </c>
      <c r="B75" s="125" t="s">
        <v>92</v>
      </c>
      <c r="C75" s="130" t="e">
        <f>#REF!/#REF!*100</f>
        <v>#REF!</v>
      </c>
      <c r="D75" s="231">
        <v>103</v>
      </c>
      <c r="E75" s="149">
        <v>115</v>
      </c>
      <c r="F75" s="134">
        <f>E75/D75*100</f>
        <v>111.6504854368932</v>
      </c>
      <c r="G75" s="149">
        <v>115</v>
      </c>
      <c r="H75" s="134">
        <f t="shared" si="7"/>
        <v>100</v>
      </c>
      <c r="I75" s="149">
        <v>115.1</v>
      </c>
      <c r="J75" s="134">
        <f>I75/G75*100</f>
        <v>100.08695652173914</v>
      </c>
      <c r="K75" s="149">
        <v>115.2</v>
      </c>
      <c r="L75" s="134">
        <f>K75/I75*100</f>
        <v>100.08688097306691</v>
      </c>
    </row>
    <row r="76" spans="1:12" ht="30">
      <c r="A76" s="105">
        <v>74</v>
      </c>
      <c r="B76" s="125" t="s">
        <v>85</v>
      </c>
      <c r="C76" s="130" t="e">
        <f>#REF!/#REF!*100</f>
        <v>#REF!</v>
      </c>
      <c r="D76" s="232">
        <v>0</v>
      </c>
      <c r="E76" s="232">
        <v>0</v>
      </c>
      <c r="F76" s="232">
        <v>0</v>
      </c>
      <c r="G76" s="232">
        <v>0</v>
      </c>
      <c r="H76" s="232">
        <v>0</v>
      </c>
      <c r="I76" s="232">
        <v>0</v>
      </c>
      <c r="J76" s="232">
        <v>0</v>
      </c>
      <c r="K76" s="232">
        <v>0</v>
      </c>
      <c r="L76" s="232">
        <v>0</v>
      </c>
    </row>
    <row r="77" spans="1:12" ht="15">
      <c r="A77" s="150"/>
      <c r="B77" s="249" t="s">
        <v>100</v>
      </c>
      <c r="C77" s="250"/>
      <c r="D77" s="250"/>
      <c r="E77" s="250"/>
      <c r="F77" s="251"/>
      <c r="G77" s="250"/>
      <c r="H77" s="252"/>
      <c r="I77" s="74"/>
      <c r="J77" s="74"/>
      <c r="K77" s="74"/>
      <c r="L77" s="74"/>
    </row>
    <row r="78" spans="1:12" ht="15">
      <c r="A78" s="114">
        <v>75</v>
      </c>
      <c r="B78" s="137" t="s">
        <v>101</v>
      </c>
      <c r="C78" s="142" t="e">
        <f>#REF!/#REF!*100</f>
        <v>#REF!</v>
      </c>
      <c r="D78" s="151">
        <f>D79+D80+D81</f>
        <v>2179</v>
      </c>
      <c r="E78" s="151">
        <f>E79+E80+E81</f>
        <v>2070</v>
      </c>
      <c r="F78" s="142">
        <f aca="true" t="shared" si="10" ref="F78:F85">E78/D78*100</f>
        <v>94.99770536943552</v>
      </c>
      <c r="G78" s="151">
        <f>G79+G80+G81</f>
        <v>2070</v>
      </c>
      <c r="H78" s="142">
        <f>G78/E78*100</f>
        <v>100</v>
      </c>
      <c r="I78" s="151">
        <f>I79+I80+I81</f>
        <v>2070</v>
      </c>
      <c r="J78" s="142">
        <f>I78/G78*100</f>
        <v>100</v>
      </c>
      <c r="K78" s="151">
        <f>K79+K80+K81</f>
        <v>2070</v>
      </c>
      <c r="L78" s="142">
        <f>K78/I78*100</f>
        <v>100</v>
      </c>
    </row>
    <row r="79" spans="1:12" ht="30">
      <c r="A79" s="66">
        <v>76</v>
      </c>
      <c r="B79" s="152" t="s">
        <v>83</v>
      </c>
      <c r="C79" s="130" t="e">
        <f>#REF!/#REF!*100</f>
        <v>#REF!</v>
      </c>
      <c r="D79" s="153">
        <v>1694</v>
      </c>
      <c r="E79" s="153">
        <v>1630</v>
      </c>
      <c r="F79" s="130">
        <f t="shared" si="10"/>
        <v>96.22195985832349</v>
      </c>
      <c r="G79" s="153">
        <v>1630</v>
      </c>
      <c r="H79" s="130">
        <f>G79/E79*100</f>
        <v>100</v>
      </c>
      <c r="I79" s="153">
        <v>1630</v>
      </c>
      <c r="J79" s="130">
        <f>I79/G79*100</f>
        <v>100</v>
      </c>
      <c r="K79" s="153">
        <v>1630</v>
      </c>
      <c r="L79" s="130">
        <f>K79/I79*100</f>
        <v>100</v>
      </c>
    </row>
    <row r="80" spans="1:12" ht="45">
      <c r="A80" s="66">
        <v>77</v>
      </c>
      <c r="B80" s="125" t="s">
        <v>92</v>
      </c>
      <c r="C80" s="130" t="e">
        <f>#REF!/#REF!*100</f>
        <v>#REF!</v>
      </c>
      <c r="D80" s="153">
        <v>52</v>
      </c>
      <c r="E80" s="153">
        <v>38</v>
      </c>
      <c r="F80" s="130">
        <f t="shared" si="10"/>
        <v>73.07692307692307</v>
      </c>
      <c r="G80" s="154">
        <v>38</v>
      </c>
      <c r="H80" s="130">
        <f aca="true" t="shared" si="11" ref="H80:H85">G80/E80*100</f>
        <v>100</v>
      </c>
      <c r="I80" s="154">
        <v>38</v>
      </c>
      <c r="J80" s="130">
        <f aca="true" t="shared" si="12" ref="J80:J85">I80/G80*100</f>
        <v>100</v>
      </c>
      <c r="K80" s="154">
        <v>38</v>
      </c>
      <c r="L80" s="130">
        <f aca="true" t="shared" si="13" ref="L80:L85">K80/I80*100</f>
        <v>100</v>
      </c>
    </row>
    <row r="81" spans="1:12" ht="30">
      <c r="A81" s="66">
        <v>78</v>
      </c>
      <c r="B81" s="125" t="s">
        <v>85</v>
      </c>
      <c r="C81" s="130" t="e">
        <f>#REF!/#REF!*100</f>
        <v>#REF!</v>
      </c>
      <c r="D81" s="153">
        <v>433</v>
      </c>
      <c r="E81" s="153">
        <v>402</v>
      </c>
      <c r="F81" s="130">
        <f t="shared" si="10"/>
        <v>92.8406466512702</v>
      </c>
      <c r="G81" s="153">
        <v>402</v>
      </c>
      <c r="H81" s="130">
        <f t="shared" si="11"/>
        <v>100</v>
      </c>
      <c r="I81" s="153">
        <v>402</v>
      </c>
      <c r="J81" s="130">
        <f t="shared" si="12"/>
        <v>100</v>
      </c>
      <c r="K81" s="153">
        <v>402</v>
      </c>
      <c r="L81" s="130">
        <f t="shared" si="13"/>
        <v>100</v>
      </c>
    </row>
    <row r="82" spans="1:12" ht="30">
      <c r="A82" s="114">
        <v>79</v>
      </c>
      <c r="B82" s="137" t="s">
        <v>102</v>
      </c>
      <c r="C82" s="142" t="e">
        <f>#REF!/#REF!*100</f>
        <v>#REF!</v>
      </c>
      <c r="D82" s="151">
        <f>D83+D84+D85</f>
        <v>864</v>
      </c>
      <c r="E82" s="151">
        <f>E83+E84+E85</f>
        <v>851</v>
      </c>
      <c r="F82" s="142">
        <f t="shared" si="10"/>
        <v>98.49537037037037</v>
      </c>
      <c r="G82" s="151">
        <f>G83+G84+G85</f>
        <v>851</v>
      </c>
      <c r="H82" s="142">
        <f t="shared" si="11"/>
        <v>100</v>
      </c>
      <c r="I82" s="151">
        <f>I83+I84+I85</f>
        <v>851</v>
      </c>
      <c r="J82" s="142">
        <f t="shared" si="12"/>
        <v>100</v>
      </c>
      <c r="K82" s="151">
        <f>K83+K84+K85</f>
        <v>851</v>
      </c>
      <c r="L82" s="142">
        <f t="shared" si="13"/>
        <v>100</v>
      </c>
    </row>
    <row r="83" spans="1:12" ht="30">
      <c r="A83" s="66">
        <v>80</v>
      </c>
      <c r="B83" s="125" t="s">
        <v>83</v>
      </c>
      <c r="C83" s="130" t="e">
        <f>#REF!/#REF!*100</f>
        <v>#REF!</v>
      </c>
      <c r="D83" s="153">
        <v>713</v>
      </c>
      <c r="E83" s="153">
        <v>700</v>
      </c>
      <c r="F83" s="130">
        <f t="shared" si="10"/>
        <v>98.17671809256662</v>
      </c>
      <c r="G83" s="153">
        <v>700</v>
      </c>
      <c r="H83" s="130">
        <f t="shared" si="11"/>
        <v>100</v>
      </c>
      <c r="I83" s="153">
        <v>700</v>
      </c>
      <c r="J83" s="130">
        <f t="shared" si="12"/>
        <v>100</v>
      </c>
      <c r="K83" s="153">
        <v>700</v>
      </c>
      <c r="L83" s="130">
        <f t="shared" si="13"/>
        <v>100</v>
      </c>
    </row>
    <row r="84" spans="1:12" ht="45">
      <c r="A84" s="66">
        <v>81</v>
      </c>
      <c r="B84" s="125" t="s">
        <v>92</v>
      </c>
      <c r="C84" s="130" t="e">
        <f>#REF!/#REF!*100</f>
        <v>#REF!</v>
      </c>
      <c r="D84" s="153">
        <v>12</v>
      </c>
      <c r="E84" s="153">
        <v>12</v>
      </c>
      <c r="F84" s="130">
        <f t="shared" si="10"/>
        <v>100</v>
      </c>
      <c r="G84" s="153">
        <v>12</v>
      </c>
      <c r="H84" s="130">
        <f t="shared" si="11"/>
        <v>100</v>
      </c>
      <c r="I84" s="153">
        <v>12</v>
      </c>
      <c r="J84" s="130">
        <f t="shared" si="12"/>
        <v>100</v>
      </c>
      <c r="K84" s="153">
        <v>12</v>
      </c>
      <c r="L84" s="130">
        <f t="shared" si="13"/>
        <v>100</v>
      </c>
    </row>
    <row r="85" spans="1:12" ht="30">
      <c r="A85" s="66">
        <v>82</v>
      </c>
      <c r="B85" s="125" t="s">
        <v>85</v>
      </c>
      <c r="C85" s="130" t="e">
        <f>#REF!/#REF!*100</f>
        <v>#REF!</v>
      </c>
      <c r="D85" s="153">
        <v>139</v>
      </c>
      <c r="E85" s="153">
        <v>139</v>
      </c>
      <c r="F85" s="130">
        <f t="shared" si="10"/>
        <v>100</v>
      </c>
      <c r="G85" s="153">
        <v>139</v>
      </c>
      <c r="H85" s="130">
        <f t="shared" si="11"/>
        <v>100</v>
      </c>
      <c r="I85" s="153">
        <v>139</v>
      </c>
      <c r="J85" s="130">
        <f t="shared" si="12"/>
        <v>100</v>
      </c>
      <c r="K85" s="153">
        <v>139</v>
      </c>
      <c r="L85" s="130">
        <f t="shared" si="13"/>
        <v>100</v>
      </c>
    </row>
    <row r="86" spans="1:12" ht="15">
      <c r="A86" s="114">
        <v>83</v>
      </c>
      <c r="B86" s="137" t="s">
        <v>103</v>
      </c>
      <c r="C86" s="142" t="e">
        <f>#REF!/#REF!*100</f>
        <v>#REF!</v>
      </c>
      <c r="D86" s="151">
        <f>D87+D88+D89</f>
        <v>0</v>
      </c>
      <c r="E86" s="151">
        <f>E87+E88+E89</f>
        <v>0</v>
      </c>
      <c r="F86" s="151">
        <f aca="true" t="shared" si="14" ref="F86:L86">F87+F88+F89</f>
        <v>0</v>
      </c>
      <c r="G86" s="151">
        <f t="shared" si="14"/>
        <v>0</v>
      </c>
      <c r="H86" s="151">
        <f t="shared" si="14"/>
        <v>0</v>
      </c>
      <c r="I86" s="151">
        <f t="shared" si="14"/>
        <v>0</v>
      </c>
      <c r="J86" s="151">
        <f t="shared" si="14"/>
        <v>0</v>
      </c>
      <c r="K86" s="151">
        <f t="shared" si="14"/>
        <v>0</v>
      </c>
      <c r="L86" s="151">
        <f t="shared" si="14"/>
        <v>0</v>
      </c>
    </row>
    <row r="87" spans="1:12" ht="30">
      <c r="A87" s="66">
        <v>84</v>
      </c>
      <c r="B87" s="125" t="s">
        <v>83</v>
      </c>
      <c r="C87" s="130" t="e">
        <f>#REF!/#REF!*100</f>
        <v>#REF!</v>
      </c>
      <c r="D87" s="153"/>
      <c r="E87" s="153"/>
      <c r="F87" s="130"/>
      <c r="G87" s="153"/>
      <c r="H87" s="130"/>
      <c r="I87" s="153"/>
      <c r="J87" s="130"/>
      <c r="K87" s="153"/>
      <c r="L87" s="130"/>
    </row>
    <row r="88" spans="1:12" ht="45">
      <c r="A88" s="66">
        <v>85</v>
      </c>
      <c r="B88" s="125" t="s">
        <v>92</v>
      </c>
      <c r="C88" s="130" t="e">
        <f>#REF!/#REF!*100</f>
        <v>#REF!</v>
      </c>
      <c r="D88" s="153">
        <v>0</v>
      </c>
      <c r="E88" s="153">
        <v>0</v>
      </c>
      <c r="F88" s="130"/>
      <c r="G88" s="153">
        <v>0</v>
      </c>
      <c r="H88" s="130"/>
      <c r="I88" s="153">
        <v>0</v>
      </c>
      <c r="J88" s="130"/>
      <c r="K88" s="153">
        <v>0</v>
      </c>
      <c r="L88" s="130"/>
    </row>
    <row r="89" spans="1:12" ht="30">
      <c r="A89" s="66">
        <v>86</v>
      </c>
      <c r="B89" s="125" t="s">
        <v>85</v>
      </c>
      <c r="C89" s="130" t="e">
        <f>#REF!/#REF!*100</f>
        <v>#REF!</v>
      </c>
      <c r="D89" s="153">
        <v>0</v>
      </c>
      <c r="E89" s="153">
        <v>0</v>
      </c>
      <c r="F89" s="153">
        <v>0</v>
      </c>
      <c r="G89" s="153">
        <v>0</v>
      </c>
      <c r="H89" s="153">
        <v>0</v>
      </c>
      <c r="I89" s="153">
        <v>0</v>
      </c>
      <c r="J89" s="153">
        <v>0</v>
      </c>
      <c r="K89" s="153">
        <v>0</v>
      </c>
      <c r="L89" s="153">
        <v>0</v>
      </c>
    </row>
    <row r="90" spans="1:12" ht="15">
      <c r="A90" s="66">
        <v>87</v>
      </c>
      <c r="B90" s="84" t="s">
        <v>104</v>
      </c>
      <c r="C90" s="130" t="e">
        <f>#REF!/#REF!*100</f>
        <v>#REF!</v>
      </c>
      <c r="D90" s="153">
        <v>143</v>
      </c>
      <c r="E90" s="153">
        <v>143</v>
      </c>
      <c r="F90" s="130">
        <f>E90/D90*100</f>
        <v>100</v>
      </c>
      <c r="G90" s="153">
        <v>143</v>
      </c>
      <c r="H90" s="130">
        <f>G90/E90*100</f>
        <v>100</v>
      </c>
      <c r="I90" s="153">
        <v>143</v>
      </c>
      <c r="J90" s="130">
        <f>I90/G90*100</f>
        <v>100</v>
      </c>
      <c r="K90" s="153">
        <v>143</v>
      </c>
      <c r="L90" s="130">
        <f>K90/I90*100</f>
        <v>100</v>
      </c>
    </row>
    <row r="91" spans="1:12" ht="15">
      <c r="A91" s="66">
        <v>88</v>
      </c>
      <c r="B91" s="84" t="s">
        <v>105</v>
      </c>
      <c r="C91" s="130" t="e">
        <f>#REF!/#REF!*100</f>
        <v>#REF!</v>
      </c>
      <c r="D91" s="69">
        <v>1533.757</v>
      </c>
      <c r="E91" s="69">
        <v>1540.1</v>
      </c>
      <c r="F91" s="130">
        <f>E91/D91*100</f>
        <v>100.41355964471555</v>
      </c>
      <c r="G91" s="69">
        <v>1544.6</v>
      </c>
      <c r="H91" s="130">
        <f>G91/E91*100</f>
        <v>100.29218881890787</v>
      </c>
      <c r="I91" s="69">
        <v>1548.7</v>
      </c>
      <c r="J91" s="130">
        <f>I91/G91*100</f>
        <v>100.26544089084553</v>
      </c>
      <c r="K91" s="69">
        <v>1558.4</v>
      </c>
      <c r="L91" s="130">
        <f>K91/I91*100</f>
        <v>100.62633176212307</v>
      </c>
    </row>
    <row r="92" spans="1:12" ht="15">
      <c r="A92" s="155"/>
      <c r="B92" s="156" t="s">
        <v>106</v>
      </c>
      <c r="C92" s="157"/>
      <c r="D92" s="158"/>
      <c r="E92" s="158"/>
      <c r="F92" s="159"/>
      <c r="G92" s="158"/>
      <c r="H92" s="160"/>
      <c r="I92" s="158"/>
      <c r="J92" s="160"/>
      <c r="K92" s="158"/>
      <c r="L92" s="160"/>
    </row>
    <row r="93" spans="1:12" ht="15">
      <c r="A93" s="155">
        <v>91</v>
      </c>
      <c r="B93" s="161" t="s">
        <v>107</v>
      </c>
      <c r="C93" s="162">
        <v>1040487</v>
      </c>
      <c r="D93" s="180">
        <v>70023.4</v>
      </c>
      <c r="E93" s="180">
        <v>75282.6</v>
      </c>
      <c r="F93" s="163">
        <f>E93/D93*100</f>
        <v>107.5106321601065</v>
      </c>
      <c r="G93" s="213">
        <v>81921.4</v>
      </c>
      <c r="H93" s="164">
        <f>G93/E93*100</f>
        <v>108.81850520571817</v>
      </c>
      <c r="I93" s="213">
        <v>88278.7</v>
      </c>
      <c r="J93" s="163">
        <f>I93/G93*100</f>
        <v>107.7602433552161</v>
      </c>
      <c r="K93" s="213">
        <v>94423.4</v>
      </c>
      <c r="L93" s="163">
        <f>K93/I93*100</f>
        <v>106.9605691973262</v>
      </c>
    </row>
    <row r="94" spans="1:12" ht="15">
      <c r="A94" s="155">
        <v>92</v>
      </c>
      <c r="B94" s="161" t="s">
        <v>108</v>
      </c>
      <c r="C94" s="162"/>
      <c r="D94" s="180">
        <v>15044.9</v>
      </c>
      <c r="E94" s="180">
        <v>16019.8</v>
      </c>
      <c r="F94" s="163">
        <f aca="true" t="shared" si="15" ref="F94:F104">E94/D94*100</f>
        <v>106.47993672274325</v>
      </c>
      <c r="G94" s="213">
        <v>16412.2</v>
      </c>
      <c r="H94" s="164">
        <f aca="true" t="shared" si="16" ref="H94:H104">G94/E94*100</f>
        <v>102.44946878238181</v>
      </c>
      <c r="I94" s="213">
        <v>17096.4</v>
      </c>
      <c r="J94" s="163">
        <f aca="true" t="shared" si="17" ref="J94:J104">I94/G94*100</f>
        <v>104.16885000182792</v>
      </c>
      <c r="K94" s="213">
        <v>18886.4</v>
      </c>
      <c r="L94" s="163">
        <f aca="true" t="shared" si="18" ref="L94:L104">K94/I94*100</f>
        <v>110.4700404763576</v>
      </c>
    </row>
    <row r="95" spans="1:12" ht="15">
      <c r="A95" s="155">
        <v>93</v>
      </c>
      <c r="B95" s="161" t="s">
        <v>109</v>
      </c>
      <c r="C95" s="162">
        <v>33985</v>
      </c>
      <c r="D95" s="180">
        <v>2081.4</v>
      </c>
      <c r="E95" s="180">
        <v>2261.3</v>
      </c>
      <c r="F95" s="163">
        <f t="shared" si="15"/>
        <v>108.64322090900356</v>
      </c>
      <c r="G95" s="213">
        <v>2389.6</v>
      </c>
      <c r="H95" s="164">
        <f t="shared" si="16"/>
        <v>105.67372750187944</v>
      </c>
      <c r="I95" s="213">
        <v>2523.6</v>
      </c>
      <c r="J95" s="163">
        <f t="shared" si="17"/>
        <v>105.60763307666554</v>
      </c>
      <c r="K95" s="213">
        <v>2652.3</v>
      </c>
      <c r="L95" s="163">
        <f t="shared" si="18"/>
        <v>105.09985734664767</v>
      </c>
    </row>
    <row r="96" spans="1:12" ht="15">
      <c r="A96" s="155">
        <v>94</v>
      </c>
      <c r="B96" s="161" t="s">
        <v>108</v>
      </c>
      <c r="C96" s="162"/>
      <c r="D96" s="180">
        <v>1569.1</v>
      </c>
      <c r="E96" s="180">
        <v>1591.3</v>
      </c>
      <c r="F96" s="163">
        <f t="shared" si="15"/>
        <v>101.41482378433497</v>
      </c>
      <c r="G96" s="213">
        <v>1669.4</v>
      </c>
      <c r="H96" s="164">
        <f t="shared" si="16"/>
        <v>104.90793690693145</v>
      </c>
      <c r="I96" s="213">
        <v>1762.6</v>
      </c>
      <c r="J96" s="163">
        <f t="shared" si="17"/>
        <v>105.58284413561758</v>
      </c>
      <c r="K96" s="213">
        <v>1860</v>
      </c>
      <c r="L96" s="163">
        <f t="shared" si="18"/>
        <v>105.52592760694431</v>
      </c>
    </row>
    <row r="97" spans="1:12" ht="15">
      <c r="A97" s="155">
        <v>95</v>
      </c>
      <c r="B97" s="161" t="s">
        <v>110</v>
      </c>
      <c r="C97" s="162">
        <v>318186.6</v>
      </c>
      <c r="D97" s="162">
        <v>22972.7</v>
      </c>
      <c r="E97" s="162">
        <v>26243.1</v>
      </c>
      <c r="F97" s="163">
        <f t="shared" si="15"/>
        <v>114.23602798103836</v>
      </c>
      <c r="G97" s="216">
        <v>29034.4</v>
      </c>
      <c r="H97" s="164">
        <f t="shared" si="16"/>
        <v>110.63631964211547</v>
      </c>
      <c r="I97" s="213">
        <v>31501.2</v>
      </c>
      <c r="J97" s="163">
        <f t="shared" si="17"/>
        <v>108.49612873005813</v>
      </c>
      <c r="K97" s="216">
        <v>33966.2</v>
      </c>
      <c r="L97" s="163">
        <f t="shared" si="18"/>
        <v>107.82509872639771</v>
      </c>
    </row>
    <row r="98" spans="1:12" ht="15">
      <c r="A98" s="155">
        <v>96</v>
      </c>
      <c r="B98" s="161" t="s">
        <v>108</v>
      </c>
      <c r="C98" s="162"/>
      <c r="D98" s="162">
        <v>5478.7</v>
      </c>
      <c r="E98" s="162">
        <v>6031</v>
      </c>
      <c r="F98" s="163">
        <f t="shared" si="15"/>
        <v>110.08085859784256</v>
      </c>
      <c r="G98" s="216">
        <v>6639.4</v>
      </c>
      <c r="H98" s="164">
        <f t="shared" si="16"/>
        <v>110.08787929033328</v>
      </c>
      <c r="I98" s="213">
        <v>7191.2</v>
      </c>
      <c r="J98" s="163">
        <f t="shared" si="17"/>
        <v>108.31099195710456</v>
      </c>
      <c r="K98" s="216">
        <v>7760.1</v>
      </c>
      <c r="L98" s="163">
        <f t="shared" si="18"/>
        <v>107.91105795972857</v>
      </c>
    </row>
    <row r="99" spans="1:12" ht="15">
      <c r="A99" s="155"/>
      <c r="B99" s="165" t="s">
        <v>111</v>
      </c>
      <c r="C99" s="166"/>
      <c r="D99" s="158"/>
      <c r="E99" s="158"/>
      <c r="F99" s="163"/>
      <c r="G99" s="158"/>
      <c r="H99" s="164"/>
      <c r="I99" s="158"/>
      <c r="J99" s="163"/>
      <c r="K99" s="158"/>
      <c r="L99" s="163"/>
    </row>
    <row r="100" spans="1:12" ht="45">
      <c r="A100" s="155">
        <v>97</v>
      </c>
      <c r="B100" s="161" t="s">
        <v>112</v>
      </c>
      <c r="C100" s="167">
        <v>992.89</v>
      </c>
      <c r="D100" s="168">
        <v>267.3</v>
      </c>
      <c r="E100" s="168">
        <v>93.4</v>
      </c>
      <c r="F100" s="163">
        <f t="shared" si="15"/>
        <v>34.9420127197905</v>
      </c>
      <c r="G100" s="169">
        <v>80.9</v>
      </c>
      <c r="H100" s="164">
        <f t="shared" si="16"/>
        <v>86.61670235546039</v>
      </c>
      <c r="I100" s="169">
        <v>97.7</v>
      </c>
      <c r="J100" s="163">
        <f t="shared" si="17"/>
        <v>120.76637824474659</v>
      </c>
      <c r="K100" s="169">
        <v>243.1</v>
      </c>
      <c r="L100" s="163">
        <f t="shared" si="18"/>
        <v>248.8229273285568</v>
      </c>
    </row>
    <row r="101" spans="1:12" ht="45">
      <c r="A101" s="155">
        <v>98</v>
      </c>
      <c r="B101" s="170" t="s">
        <v>113</v>
      </c>
      <c r="C101" s="167">
        <v>838.9</v>
      </c>
      <c r="D101" s="168">
        <v>61.9</v>
      </c>
      <c r="E101" s="168">
        <v>61</v>
      </c>
      <c r="F101" s="163">
        <f t="shared" si="15"/>
        <v>98.54604200323102</v>
      </c>
      <c r="G101" s="169">
        <v>69.5</v>
      </c>
      <c r="H101" s="164">
        <f t="shared" si="16"/>
        <v>113.9344262295082</v>
      </c>
      <c r="I101" s="169">
        <v>60.2</v>
      </c>
      <c r="J101" s="163">
        <f t="shared" si="17"/>
        <v>86.61870503597122</v>
      </c>
      <c r="K101" s="169">
        <v>68.1</v>
      </c>
      <c r="L101" s="163">
        <f t="shared" si="18"/>
        <v>113.12292358803985</v>
      </c>
    </row>
    <row r="102" spans="1:12" ht="15">
      <c r="A102" s="155"/>
      <c r="B102" s="171" t="s">
        <v>114</v>
      </c>
      <c r="C102" s="172"/>
      <c r="D102" s="158"/>
      <c r="E102" s="158"/>
      <c r="F102" s="163"/>
      <c r="G102" s="158"/>
      <c r="H102" s="164"/>
      <c r="I102" s="158"/>
      <c r="J102" s="163"/>
      <c r="K102" s="158"/>
      <c r="L102" s="163"/>
    </row>
    <row r="103" spans="1:12" ht="30">
      <c r="A103" s="155">
        <v>101</v>
      </c>
      <c r="B103" s="170" t="s">
        <v>115</v>
      </c>
      <c r="C103" s="167">
        <v>11.77</v>
      </c>
      <c r="D103" s="173">
        <v>0.315</v>
      </c>
      <c r="E103" s="173">
        <v>0.6</v>
      </c>
      <c r="F103" s="163">
        <f t="shared" si="15"/>
        <v>190.47619047619045</v>
      </c>
      <c r="G103" s="173">
        <v>0.7</v>
      </c>
      <c r="H103" s="164">
        <f t="shared" si="16"/>
        <v>116.66666666666667</v>
      </c>
      <c r="I103" s="173">
        <v>0.7</v>
      </c>
      <c r="J103" s="163">
        <f t="shared" si="17"/>
        <v>100</v>
      </c>
      <c r="K103" s="173">
        <v>0.7</v>
      </c>
      <c r="L103" s="163">
        <f t="shared" si="18"/>
        <v>100</v>
      </c>
    </row>
    <row r="104" spans="1:12" ht="45">
      <c r="A104" s="175">
        <v>102</v>
      </c>
      <c r="B104" s="170" t="s">
        <v>116</v>
      </c>
      <c r="C104" s="176"/>
      <c r="D104" s="177">
        <v>0.12</v>
      </c>
      <c r="E104" s="177">
        <v>0.13</v>
      </c>
      <c r="F104" s="163">
        <f t="shared" si="15"/>
        <v>108.33333333333334</v>
      </c>
      <c r="G104" s="173">
        <v>0.15</v>
      </c>
      <c r="H104" s="164">
        <f t="shared" si="16"/>
        <v>115.38461538461537</v>
      </c>
      <c r="I104" s="173">
        <v>0.15</v>
      </c>
      <c r="J104" s="163">
        <f t="shared" si="17"/>
        <v>100</v>
      </c>
      <c r="K104" s="173">
        <v>0.15</v>
      </c>
      <c r="L104" s="163">
        <f t="shared" si="18"/>
        <v>100</v>
      </c>
    </row>
    <row r="105" spans="1:12" ht="15">
      <c r="A105" s="155"/>
      <c r="B105" s="156" t="s">
        <v>117</v>
      </c>
      <c r="C105" s="157"/>
      <c r="D105" s="180"/>
      <c r="E105" s="180"/>
      <c r="F105" s="174"/>
      <c r="G105" s="180"/>
      <c r="H105" s="181"/>
      <c r="I105" s="180"/>
      <c r="J105" s="174"/>
      <c r="K105" s="180"/>
      <c r="L105" s="174"/>
    </row>
    <row r="106" spans="1:12" ht="30">
      <c r="A106" s="155">
        <v>104</v>
      </c>
      <c r="B106" s="182" t="s">
        <v>118</v>
      </c>
      <c r="C106" s="183">
        <v>1.852</v>
      </c>
      <c r="D106" s="184">
        <v>84</v>
      </c>
      <c r="E106" s="184">
        <v>84</v>
      </c>
      <c r="F106" s="174">
        <v>100</v>
      </c>
      <c r="G106" s="184">
        <v>84</v>
      </c>
      <c r="H106" s="181">
        <v>100</v>
      </c>
      <c r="I106" s="184">
        <v>84</v>
      </c>
      <c r="J106" s="174">
        <v>100</v>
      </c>
      <c r="K106" s="184">
        <v>84</v>
      </c>
      <c r="L106" s="174">
        <v>100</v>
      </c>
    </row>
    <row r="107" spans="1:12" ht="15">
      <c r="A107" s="155">
        <v>105</v>
      </c>
      <c r="B107" s="182" t="s">
        <v>119</v>
      </c>
      <c r="C107" s="185">
        <f>SUM(C108:C108)</f>
        <v>5.1</v>
      </c>
      <c r="D107" s="186"/>
      <c r="E107" s="186"/>
      <c r="F107" s="187"/>
      <c r="G107" s="186"/>
      <c r="H107" s="160"/>
      <c r="I107" s="186"/>
      <c r="J107" s="187"/>
      <c r="K107" s="186"/>
      <c r="L107" s="187"/>
    </row>
    <row r="108" spans="1:12" ht="15">
      <c r="A108" s="155">
        <v>106</v>
      </c>
      <c r="B108" s="182" t="s">
        <v>120</v>
      </c>
      <c r="C108" s="183">
        <v>5.1</v>
      </c>
      <c r="D108" s="183">
        <v>0.242</v>
      </c>
      <c r="E108" s="183">
        <v>0.232</v>
      </c>
      <c r="F108" s="218"/>
      <c r="G108" s="183">
        <v>0.24</v>
      </c>
      <c r="H108" s="219"/>
      <c r="I108" s="183">
        <v>0.245</v>
      </c>
      <c r="J108" s="218"/>
      <c r="K108" s="183">
        <v>0.24</v>
      </c>
      <c r="L108" s="218"/>
    </row>
    <row r="109" spans="1:12" ht="60">
      <c r="A109" s="155">
        <v>108</v>
      </c>
      <c r="B109" s="182" t="s">
        <v>121</v>
      </c>
      <c r="C109" s="183">
        <v>93.9</v>
      </c>
      <c r="D109" s="188">
        <v>100</v>
      </c>
      <c r="E109" s="188">
        <v>100</v>
      </c>
      <c r="F109" s="189" t="s">
        <v>74</v>
      </c>
      <c r="G109" s="188">
        <v>100</v>
      </c>
      <c r="H109" s="189" t="s">
        <v>74</v>
      </c>
      <c r="I109" s="188">
        <v>100</v>
      </c>
      <c r="J109" s="189" t="s">
        <v>74</v>
      </c>
      <c r="K109" s="188">
        <v>100</v>
      </c>
      <c r="L109" s="189" t="s">
        <v>74</v>
      </c>
    </row>
    <row r="110" spans="1:12" ht="15">
      <c r="A110" s="155"/>
      <c r="B110" s="248" t="s">
        <v>122</v>
      </c>
      <c r="C110" s="248"/>
      <c r="D110" s="248"/>
      <c r="E110" s="248"/>
      <c r="F110" s="248"/>
      <c r="G110" s="248"/>
      <c r="H110" s="248"/>
      <c r="I110" s="248"/>
      <c r="J110" s="248"/>
      <c r="K110" s="248"/>
      <c r="L110" s="248"/>
    </row>
    <row r="111" spans="1:12" ht="30">
      <c r="A111" s="155">
        <v>109</v>
      </c>
      <c r="B111" s="182" t="s">
        <v>123</v>
      </c>
      <c r="C111" s="183">
        <v>8.41</v>
      </c>
      <c r="D111" s="190">
        <v>38.6</v>
      </c>
      <c r="E111" s="190">
        <v>38.6</v>
      </c>
      <c r="F111" s="217">
        <f>E111/D111*100</f>
        <v>100</v>
      </c>
      <c r="G111" s="190">
        <v>0</v>
      </c>
      <c r="H111" s="221">
        <f>G111/E111*100</f>
        <v>0</v>
      </c>
      <c r="I111" s="190">
        <v>0</v>
      </c>
      <c r="J111" s="217">
        <v>0</v>
      </c>
      <c r="K111" s="190">
        <v>0</v>
      </c>
      <c r="L111" s="187">
        <v>0</v>
      </c>
    </row>
    <row r="112" spans="1:12" ht="45">
      <c r="A112" s="155">
        <v>110</v>
      </c>
      <c r="B112" s="182" t="s">
        <v>124</v>
      </c>
      <c r="C112" s="183">
        <v>28.04</v>
      </c>
      <c r="D112" s="190">
        <v>194.1</v>
      </c>
      <c r="E112" s="190">
        <v>198.6</v>
      </c>
      <c r="F112" s="217">
        <f>E112/D112*100</f>
        <v>102.31839258114374</v>
      </c>
      <c r="G112" s="190">
        <v>193.1</v>
      </c>
      <c r="H112" s="221">
        <f>G112/E112*100</f>
        <v>97.2306143001007</v>
      </c>
      <c r="I112" s="190">
        <v>192.1</v>
      </c>
      <c r="J112" s="217">
        <f>I112/G112*100</f>
        <v>99.48213360952874</v>
      </c>
      <c r="K112" s="190">
        <v>191.7</v>
      </c>
      <c r="L112" s="187">
        <f>K112/I112*100</f>
        <v>99.79177511712649</v>
      </c>
    </row>
    <row r="113" spans="1:12" ht="15">
      <c r="A113" s="155">
        <v>111</v>
      </c>
      <c r="B113" s="182" t="s">
        <v>125</v>
      </c>
      <c r="C113" s="183">
        <v>2.24</v>
      </c>
      <c r="D113" s="190">
        <v>11.6</v>
      </c>
      <c r="E113" s="190">
        <v>11.6</v>
      </c>
      <c r="F113" s="217">
        <f>E113/D113*100</f>
        <v>100</v>
      </c>
      <c r="G113" s="190">
        <v>11.6</v>
      </c>
      <c r="H113" s="221">
        <f>G113/E113*100</f>
        <v>100</v>
      </c>
      <c r="I113" s="190">
        <v>11.6</v>
      </c>
      <c r="J113" s="217">
        <f>I113/G113*100</f>
        <v>100</v>
      </c>
      <c r="K113" s="190">
        <v>11.6</v>
      </c>
      <c r="L113" s="187">
        <f>K113/I113*100</f>
        <v>100</v>
      </c>
    </row>
    <row r="114" spans="1:12" ht="30">
      <c r="A114" s="155">
        <v>112</v>
      </c>
      <c r="B114" s="182" t="s">
        <v>126</v>
      </c>
      <c r="C114" s="183">
        <v>7.5</v>
      </c>
      <c r="D114" s="190">
        <v>54.1</v>
      </c>
      <c r="E114" s="190">
        <v>46.6</v>
      </c>
      <c r="F114" s="217">
        <f>E114/D114*100</f>
        <v>86.13678373382625</v>
      </c>
      <c r="G114" s="190">
        <v>46.7</v>
      </c>
      <c r="H114" s="221">
        <f>G114/E114*100</f>
        <v>100.21459227467811</v>
      </c>
      <c r="I114" s="190">
        <v>46.7</v>
      </c>
      <c r="J114" s="217">
        <f>I114/G114*100</f>
        <v>100</v>
      </c>
      <c r="K114" s="190">
        <v>46.7</v>
      </c>
      <c r="L114" s="187">
        <f>K114/I114*100</f>
        <v>100</v>
      </c>
    </row>
    <row r="115" spans="1:12" ht="30">
      <c r="A115" s="155">
        <v>113</v>
      </c>
      <c r="B115" s="182" t="s">
        <v>127</v>
      </c>
      <c r="C115" s="183"/>
      <c r="D115" s="220">
        <v>6243</v>
      </c>
      <c r="E115" s="220">
        <v>6254</v>
      </c>
      <c r="F115" s="217">
        <f>E115/D115*100</f>
        <v>100.17619734102195</v>
      </c>
      <c r="G115" s="220">
        <v>7740.5</v>
      </c>
      <c r="H115" s="221">
        <f>G115/E115*100</f>
        <v>123.76878797569555</v>
      </c>
      <c r="I115" s="220">
        <v>7740.5</v>
      </c>
      <c r="J115" s="217">
        <f>I115/G115*100</f>
        <v>100</v>
      </c>
      <c r="K115" s="220">
        <v>7740.5</v>
      </c>
      <c r="L115" s="187">
        <f>K115/I115*100</f>
        <v>100</v>
      </c>
    </row>
    <row r="116" spans="1:12" ht="45">
      <c r="A116" s="155">
        <v>114</v>
      </c>
      <c r="B116" s="192" t="s">
        <v>128</v>
      </c>
      <c r="C116" s="193">
        <v>591</v>
      </c>
      <c r="D116" s="194">
        <v>450</v>
      </c>
      <c r="E116" s="194">
        <v>450</v>
      </c>
      <c r="F116" s="187">
        <v>100</v>
      </c>
      <c r="G116" s="194">
        <v>450</v>
      </c>
      <c r="H116" s="191">
        <v>100</v>
      </c>
      <c r="I116" s="194">
        <v>450</v>
      </c>
      <c r="J116" s="187">
        <v>100</v>
      </c>
      <c r="K116" s="194">
        <v>450</v>
      </c>
      <c r="L116" s="187">
        <v>100</v>
      </c>
    </row>
    <row r="117" spans="1:12" ht="30">
      <c r="A117" s="155">
        <v>115</v>
      </c>
      <c r="B117" s="192" t="s">
        <v>129</v>
      </c>
      <c r="C117" s="193">
        <v>1816</v>
      </c>
      <c r="D117" s="195">
        <v>80</v>
      </c>
      <c r="E117" s="195">
        <v>80</v>
      </c>
      <c r="F117" s="187">
        <v>100</v>
      </c>
      <c r="G117" s="195">
        <v>80</v>
      </c>
      <c r="H117" s="191">
        <v>100</v>
      </c>
      <c r="I117" s="195">
        <v>80</v>
      </c>
      <c r="J117" s="187">
        <v>100</v>
      </c>
      <c r="K117" s="195">
        <v>80</v>
      </c>
      <c r="L117" s="187">
        <v>100</v>
      </c>
    </row>
    <row r="118" spans="1:12" ht="30">
      <c r="A118" s="155">
        <v>116</v>
      </c>
      <c r="B118" s="192" t="s">
        <v>130</v>
      </c>
      <c r="C118" s="193"/>
      <c r="D118" s="196">
        <v>3</v>
      </c>
      <c r="E118" s="196">
        <v>3</v>
      </c>
      <c r="F118" s="174">
        <v>100</v>
      </c>
      <c r="G118" s="196">
        <v>1</v>
      </c>
      <c r="H118" s="160">
        <v>100</v>
      </c>
      <c r="I118" s="196">
        <v>1</v>
      </c>
      <c r="J118" s="174">
        <v>100</v>
      </c>
      <c r="K118" s="196">
        <v>1</v>
      </c>
      <c r="L118" s="174">
        <v>100</v>
      </c>
    </row>
    <row r="119" spans="1:12" ht="45">
      <c r="A119" s="155">
        <v>117</v>
      </c>
      <c r="B119" s="192" t="s">
        <v>131</v>
      </c>
      <c r="C119" s="193"/>
      <c r="D119" s="197">
        <v>0</v>
      </c>
      <c r="E119" s="197">
        <v>0</v>
      </c>
      <c r="F119" s="174"/>
      <c r="G119" s="197">
        <v>0</v>
      </c>
      <c r="H119" s="181">
        <v>0</v>
      </c>
      <c r="I119" s="197">
        <v>0</v>
      </c>
      <c r="J119" s="174">
        <v>0</v>
      </c>
      <c r="K119" s="197">
        <v>0</v>
      </c>
      <c r="L119" s="174">
        <v>0</v>
      </c>
    </row>
    <row r="120" spans="1:12" ht="45">
      <c r="A120" s="155">
        <v>118</v>
      </c>
      <c r="B120" s="192" t="s">
        <v>132</v>
      </c>
      <c r="C120" s="193"/>
      <c r="D120" s="198">
        <v>45</v>
      </c>
      <c r="E120" s="198">
        <v>45</v>
      </c>
      <c r="F120" s="189" t="s">
        <v>74</v>
      </c>
      <c r="G120" s="198">
        <v>45</v>
      </c>
      <c r="H120" s="189" t="s">
        <v>74</v>
      </c>
      <c r="I120" s="198">
        <v>45</v>
      </c>
      <c r="J120" s="189" t="s">
        <v>74</v>
      </c>
      <c r="K120" s="198">
        <v>45</v>
      </c>
      <c r="L120" s="189" t="s">
        <v>74</v>
      </c>
    </row>
    <row r="121" spans="1:12" ht="15">
      <c r="A121" s="175">
        <v>119</v>
      </c>
      <c r="B121" s="192" t="s">
        <v>133</v>
      </c>
      <c r="C121" s="195"/>
      <c r="D121" s="197">
        <v>25</v>
      </c>
      <c r="E121" s="197">
        <v>0</v>
      </c>
      <c r="F121" s="178"/>
      <c r="G121" s="197">
        <v>0</v>
      </c>
      <c r="H121" s="179"/>
      <c r="I121" s="197">
        <v>0</v>
      </c>
      <c r="J121" s="178"/>
      <c r="K121" s="197">
        <v>0</v>
      </c>
      <c r="L121" s="178"/>
    </row>
    <row r="122" spans="1:12" ht="30">
      <c r="A122" s="155">
        <v>120</v>
      </c>
      <c r="B122" s="182" t="s">
        <v>134</v>
      </c>
      <c r="C122" s="183">
        <v>18.4</v>
      </c>
      <c r="D122" s="190">
        <v>35.2</v>
      </c>
      <c r="E122" s="190">
        <v>36.4</v>
      </c>
      <c r="F122" s="189" t="s">
        <v>74</v>
      </c>
      <c r="G122" s="190">
        <v>37</v>
      </c>
      <c r="H122" s="189" t="s">
        <v>74</v>
      </c>
      <c r="I122" s="190">
        <v>37</v>
      </c>
      <c r="J122" s="189" t="s">
        <v>74</v>
      </c>
      <c r="K122" s="190">
        <v>38.5</v>
      </c>
      <c r="L122" s="189" t="s">
        <v>74</v>
      </c>
    </row>
    <row r="123" spans="1:12" ht="42.75">
      <c r="A123" s="155"/>
      <c r="B123" s="199" t="s">
        <v>135</v>
      </c>
      <c r="C123" s="157"/>
      <c r="D123" s="200"/>
      <c r="E123" s="201"/>
      <c r="F123" s="174"/>
      <c r="G123" s="201"/>
      <c r="H123" s="181"/>
      <c r="I123" s="201"/>
      <c r="J123" s="174"/>
      <c r="K123" s="201"/>
      <c r="L123" s="174"/>
    </row>
    <row r="124" spans="1:12" ht="30">
      <c r="A124" s="175">
        <v>122</v>
      </c>
      <c r="B124" s="202" t="s">
        <v>136</v>
      </c>
      <c r="C124" s="193">
        <v>105</v>
      </c>
      <c r="D124" s="200">
        <v>6</v>
      </c>
      <c r="E124" s="214">
        <v>6</v>
      </c>
      <c r="F124" s="223">
        <v>100</v>
      </c>
      <c r="G124" s="224">
        <v>6</v>
      </c>
      <c r="H124" s="225">
        <v>100</v>
      </c>
      <c r="I124" s="226">
        <v>6</v>
      </c>
      <c r="J124" s="223">
        <v>100</v>
      </c>
      <c r="K124" s="227">
        <v>6</v>
      </c>
      <c r="L124" s="223">
        <v>100</v>
      </c>
    </row>
    <row r="125" spans="1:12" ht="30">
      <c r="A125" s="203">
        <v>123</v>
      </c>
      <c r="B125" s="204" t="s">
        <v>137</v>
      </c>
      <c r="C125" s="205"/>
      <c r="D125" s="222">
        <v>4</v>
      </c>
      <c r="E125" s="222">
        <v>4</v>
      </c>
      <c r="F125" s="223">
        <v>100</v>
      </c>
      <c r="G125" s="222">
        <v>4</v>
      </c>
      <c r="H125" s="228">
        <v>100</v>
      </c>
      <c r="I125" s="222">
        <v>4</v>
      </c>
      <c r="J125" s="223">
        <v>100</v>
      </c>
      <c r="K125" s="222">
        <v>4</v>
      </c>
      <c r="L125" s="223">
        <v>100</v>
      </c>
    </row>
    <row r="126" spans="1:12" ht="30">
      <c r="A126" s="155">
        <v>124</v>
      </c>
      <c r="B126" s="204" t="s">
        <v>138</v>
      </c>
      <c r="C126" s="158">
        <v>1994</v>
      </c>
      <c r="D126" s="222">
        <v>79</v>
      </c>
      <c r="E126" s="222">
        <v>79</v>
      </c>
      <c r="F126" s="223">
        <v>100</v>
      </c>
      <c r="G126" s="222">
        <v>79</v>
      </c>
      <c r="H126" s="229">
        <v>100</v>
      </c>
      <c r="I126" s="222">
        <v>80</v>
      </c>
      <c r="J126" s="223">
        <v>100</v>
      </c>
      <c r="K126" s="222">
        <v>80</v>
      </c>
      <c r="L126" s="223">
        <v>100</v>
      </c>
    </row>
    <row r="127" spans="1:12" ht="15">
      <c r="A127" s="155"/>
      <c r="B127" s="248" t="s">
        <v>139</v>
      </c>
      <c r="C127" s="248"/>
      <c r="D127" s="248"/>
      <c r="E127" s="248"/>
      <c r="F127" s="248"/>
      <c r="G127" s="248"/>
      <c r="H127" s="248"/>
      <c r="I127" s="248"/>
      <c r="J127" s="248"/>
      <c r="K127" s="248"/>
      <c r="L127" s="248"/>
    </row>
    <row r="128" spans="1:12" ht="45">
      <c r="A128" s="155">
        <v>125</v>
      </c>
      <c r="B128" s="204" t="s">
        <v>140</v>
      </c>
      <c r="C128" s="158"/>
      <c r="D128" s="180">
        <v>1.8</v>
      </c>
      <c r="E128" s="180">
        <v>1.8</v>
      </c>
      <c r="F128" s="174">
        <v>100</v>
      </c>
      <c r="G128" s="180">
        <v>2</v>
      </c>
      <c r="H128" s="160">
        <f>G128/E128*100</f>
        <v>111.11111111111111</v>
      </c>
      <c r="I128" s="180">
        <v>2</v>
      </c>
      <c r="J128" s="174">
        <v>100</v>
      </c>
      <c r="K128" s="180">
        <v>2</v>
      </c>
      <c r="L128" s="174">
        <v>100</v>
      </c>
    </row>
    <row r="129" spans="1:12" ht="90">
      <c r="A129" s="155">
        <v>126</v>
      </c>
      <c r="B129" s="204" t="s">
        <v>141</v>
      </c>
      <c r="C129" s="158"/>
      <c r="D129" s="206">
        <v>0.48</v>
      </c>
      <c r="E129" s="206">
        <v>0.48</v>
      </c>
      <c r="F129" s="189" t="s">
        <v>74</v>
      </c>
      <c r="G129" s="206">
        <v>0.48</v>
      </c>
      <c r="H129" s="189" t="s">
        <v>74</v>
      </c>
      <c r="I129" s="206">
        <v>0.49</v>
      </c>
      <c r="J129" s="189" t="s">
        <v>74</v>
      </c>
      <c r="K129" s="206">
        <v>0.5</v>
      </c>
      <c r="L129" s="189" t="s">
        <v>74</v>
      </c>
    </row>
    <row r="130" spans="1:12" ht="90">
      <c r="A130" s="155">
        <v>127</v>
      </c>
      <c r="B130" s="207" t="s">
        <v>142</v>
      </c>
      <c r="C130" s="158"/>
      <c r="D130" s="180">
        <v>0</v>
      </c>
      <c r="E130" s="180">
        <v>0</v>
      </c>
      <c r="F130" s="174">
        <v>0</v>
      </c>
      <c r="G130" s="180">
        <v>3000</v>
      </c>
      <c r="H130" s="160">
        <v>100</v>
      </c>
      <c r="I130" s="180">
        <v>3000</v>
      </c>
      <c r="J130" s="174">
        <v>100</v>
      </c>
      <c r="K130" s="180">
        <v>3000</v>
      </c>
      <c r="L130" s="174">
        <v>100</v>
      </c>
    </row>
    <row r="131" spans="1:12" ht="15">
      <c r="A131" s="155"/>
      <c r="B131" s="248" t="s">
        <v>143</v>
      </c>
      <c r="C131" s="248"/>
      <c r="D131" s="248"/>
      <c r="E131" s="248"/>
      <c r="F131" s="248"/>
      <c r="G131" s="248"/>
      <c r="H131" s="248"/>
      <c r="I131" s="248"/>
      <c r="J131" s="248"/>
      <c r="K131" s="248"/>
      <c r="L131" s="248"/>
    </row>
    <row r="132" spans="1:12" ht="15">
      <c r="A132" s="155">
        <v>128</v>
      </c>
      <c r="B132" s="208" t="s">
        <v>144</v>
      </c>
      <c r="C132" s="186"/>
      <c r="D132" s="209">
        <v>10.5</v>
      </c>
      <c r="E132" s="209">
        <v>10.5</v>
      </c>
      <c r="F132" s="163">
        <v>100</v>
      </c>
      <c r="G132" s="209">
        <v>10.5</v>
      </c>
      <c r="H132" s="164">
        <v>100</v>
      </c>
      <c r="I132" s="209">
        <v>10.5</v>
      </c>
      <c r="J132" s="163">
        <v>100</v>
      </c>
      <c r="K132" s="209">
        <v>10.5</v>
      </c>
      <c r="L132" s="163">
        <v>100</v>
      </c>
    </row>
    <row r="133" spans="1:12" ht="15">
      <c r="A133" s="155">
        <v>129</v>
      </c>
      <c r="B133" s="208" t="s">
        <v>145</v>
      </c>
      <c r="C133" s="186"/>
      <c r="D133" s="209">
        <v>23.7</v>
      </c>
      <c r="E133" s="209">
        <v>23.7</v>
      </c>
      <c r="F133" s="163">
        <v>100</v>
      </c>
      <c r="G133" s="209">
        <v>23.7</v>
      </c>
      <c r="H133" s="164">
        <v>100</v>
      </c>
      <c r="I133" s="209">
        <v>23.7</v>
      </c>
      <c r="J133" s="163">
        <v>100</v>
      </c>
      <c r="K133" s="209">
        <v>23.7</v>
      </c>
      <c r="L133" s="163">
        <v>100</v>
      </c>
    </row>
    <row r="134" spans="1:12" ht="30">
      <c r="A134" s="155">
        <v>131</v>
      </c>
      <c r="B134" s="208" t="s">
        <v>146</v>
      </c>
      <c r="C134" s="186"/>
      <c r="D134" s="210">
        <v>25.7</v>
      </c>
      <c r="E134" s="210">
        <v>25.7</v>
      </c>
      <c r="F134" s="163">
        <v>100</v>
      </c>
      <c r="G134" s="210">
        <v>25.7</v>
      </c>
      <c r="H134" s="164">
        <v>100</v>
      </c>
      <c r="I134" s="210">
        <v>25.7</v>
      </c>
      <c r="J134" s="163">
        <v>100</v>
      </c>
      <c r="K134" s="210">
        <v>25.7</v>
      </c>
      <c r="L134" s="163">
        <v>100</v>
      </c>
    </row>
    <row r="135" spans="1:12" ht="15">
      <c r="A135" s="155">
        <v>132</v>
      </c>
      <c r="B135" s="207" t="s">
        <v>147</v>
      </c>
      <c r="C135" s="205"/>
      <c r="D135" s="210">
        <v>25.7</v>
      </c>
      <c r="E135" s="210">
        <v>25.7</v>
      </c>
      <c r="F135" s="163">
        <v>100</v>
      </c>
      <c r="G135" s="210">
        <v>25.7</v>
      </c>
      <c r="H135" s="164">
        <v>100</v>
      </c>
      <c r="I135" s="210">
        <v>25.7</v>
      </c>
      <c r="J135" s="163">
        <v>100</v>
      </c>
      <c r="K135" s="210">
        <v>25.7</v>
      </c>
      <c r="L135" s="163">
        <v>100</v>
      </c>
    </row>
    <row r="136" spans="1:12" ht="45">
      <c r="A136" s="155">
        <v>133</v>
      </c>
      <c r="B136" s="211" t="s">
        <v>148</v>
      </c>
      <c r="C136" s="212">
        <v>70</v>
      </c>
      <c r="D136" s="209">
        <v>85</v>
      </c>
      <c r="E136" s="209">
        <v>85</v>
      </c>
      <c r="F136" s="163" t="s">
        <v>74</v>
      </c>
      <c r="G136" s="209">
        <v>85</v>
      </c>
      <c r="H136" s="164" t="s">
        <v>74</v>
      </c>
      <c r="I136" s="209">
        <v>87</v>
      </c>
      <c r="J136" s="163" t="s">
        <v>74</v>
      </c>
      <c r="K136" s="209">
        <v>88</v>
      </c>
      <c r="L136" s="163" t="s">
        <v>74</v>
      </c>
    </row>
    <row r="137" spans="1:12" ht="45">
      <c r="A137" s="155">
        <v>134</v>
      </c>
      <c r="B137" s="211" t="s">
        <v>149</v>
      </c>
      <c r="C137" s="212">
        <f>13354/C14</f>
        <v>643.8765670202507</v>
      </c>
      <c r="D137" s="213">
        <v>197</v>
      </c>
      <c r="E137" s="213">
        <v>218</v>
      </c>
      <c r="F137" s="178">
        <f>E137/D137*100</f>
        <v>110.65989847715736</v>
      </c>
      <c r="G137" s="213">
        <v>220</v>
      </c>
      <c r="H137" s="179">
        <f>G137/E137*100</f>
        <v>100.91743119266054</v>
      </c>
      <c r="I137" s="213">
        <v>222</v>
      </c>
      <c r="J137" s="178">
        <f>I138/G138*100</f>
        <v>100</v>
      </c>
      <c r="K137" s="213">
        <v>224</v>
      </c>
      <c r="L137" s="163">
        <f>K137/I137*100</f>
        <v>100.9009009009009</v>
      </c>
    </row>
    <row r="138" spans="1:12" ht="45">
      <c r="A138" s="155">
        <v>135</v>
      </c>
      <c r="B138" s="211" t="s">
        <v>150</v>
      </c>
      <c r="C138" s="214">
        <f>1348/C14</f>
        <v>64.99517839922855</v>
      </c>
      <c r="D138" s="215">
        <v>38.6</v>
      </c>
      <c r="E138" s="215">
        <v>38.6</v>
      </c>
      <c r="F138" s="178">
        <v>100</v>
      </c>
      <c r="G138" s="215">
        <v>38.6</v>
      </c>
      <c r="H138" s="179">
        <v>100</v>
      </c>
      <c r="I138" s="215">
        <v>38.6</v>
      </c>
      <c r="J138" s="178">
        <v>100</v>
      </c>
      <c r="K138" s="215">
        <v>38.6</v>
      </c>
      <c r="L138" s="163">
        <v>100</v>
      </c>
    </row>
    <row r="139" ht="15">
      <c r="B139" s="1"/>
    </row>
    <row r="140" ht="15">
      <c r="B140" s="1"/>
    </row>
    <row r="141" spans="2:9" ht="15">
      <c r="B141" s="1" t="s">
        <v>152</v>
      </c>
      <c r="I141" s="1" t="s">
        <v>155</v>
      </c>
    </row>
    <row r="142" ht="15">
      <c r="B142" s="1" t="s">
        <v>153</v>
      </c>
    </row>
    <row r="143" ht="15">
      <c r="B143" s="1"/>
    </row>
    <row r="144" spans="2:9" ht="15">
      <c r="B144" s="1" t="s">
        <v>154</v>
      </c>
      <c r="I144" s="1" t="s">
        <v>156</v>
      </c>
    </row>
    <row r="145" ht="15">
      <c r="B145" s="1"/>
    </row>
    <row r="146" ht="15">
      <c r="B146" s="1"/>
    </row>
    <row r="147" ht="15">
      <c r="B147" s="1"/>
    </row>
    <row r="148" ht="15">
      <c r="B148" s="1"/>
    </row>
    <row r="149" ht="15">
      <c r="B149" s="1"/>
    </row>
    <row r="150" ht="15">
      <c r="B150" s="1"/>
    </row>
    <row r="151" ht="15">
      <c r="B151" s="1"/>
    </row>
    <row r="152" ht="15">
      <c r="B152" s="1"/>
    </row>
    <row r="153" ht="15">
      <c r="B153" s="1"/>
    </row>
    <row r="154" ht="15">
      <c r="B154" s="1"/>
    </row>
    <row r="155" ht="15">
      <c r="B155" s="1"/>
    </row>
    <row r="156" ht="15">
      <c r="B156" s="1"/>
    </row>
    <row r="157" ht="15">
      <c r="B157" s="1"/>
    </row>
    <row r="158" ht="15">
      <c r="B158" s="1"/>
    </row>
    <row r="159" ht="15">
      <c r="B159" s="1"/>
    </row>
    <row r="160" ht="15">
      <c r="B160" s="1"/>
    </row>
    <row r="161" ht="15">
      <c r="B161" s="1"/>
    </row>
    <row r="162" ht="15">
      <c r="B162" s="1"/>
    </row>
    <row r="163" ht="15">
      <c r="B163" s="1"/>
    </row>
    <row r="164" ht="15">
      <c r="B164" s="1"/>
    </row>
    <row r="165" ht="15">
      <c r="B165" s="1"/>
    </row>
  </sheetData>
  <sheetProtection/>
  <mergeCells count="10">
    <mergeCell ref="B131:L131"/>
    <mergeCell ref="B77:H77"/>
    <mergeCell ref="B41:H41"/>
    <mergeCell ref="B7:H7"/>
    <mergeCell ref="B8:H8"/>
    <mergeCell ref="B9:H9"/>
    <mergeCell ref="A11:A12"/>
    <mergeCell ref="B11:B12"/>
    <mergeCell ref="B110:L110"/>
    <mergeCell ref="B127:L12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1"/>
  <sheetViews>
    <sheetView zoomScale="90" zoomScaleNormal="90" zoomScalePageLayoutView="0" workbookViewId="0" topLeftCell="A16">
      <selection activeCell="A20" sqref="A20:IV21"/>
    </sheetView>
  </sheetViews>
  <sheetFormatPr defaultColWidth="9.00390625" defaultRowHeight="12.75"/>
  <cols>
    <col min="1" max="1" width="4.00390625" style="83" customWidth="1"/>
    <col min="2" max="2" width="42.625" style="76" customWidth="1"/>
    <col min="3" max="3" width="0.12890625" style="1" hidden="1" customWidth="1"/>
    <col min="4" max="4" width="10.75390625" style="1" customWidth="1"/>
    <col min="5" max="5" width="10.625" style="1" customWidth="1"/>
    <col min="6" max="6" width="11.625" style="77" customWidth="1"/>
    <col min="7" max="7" width="10.75390625" style="1" customWidth="1"/>
    <col min="8" max="8" width="11.375" style="1" customWidth="1"/>
    <col min="9" max="9" width="11.625" style="1" customWidth="1"/>
    <col min="10" max="10" width="10.75390625" style="1" customWidth="1"/>
    <col min="11" max="11" width="10.25390625" style="1" customWidth="1"/>
    <col min="12" max="12" width="11.125" style="1" customWidth="1"/>
    <col min="13" max="13" width="4.75390625" style="1" customWidth="1"/>
    <col min="14" max="16384" width="9.125" style="1" customWidth="1"/>
  </cols>
  <sheetData>
    <row r="1" spans="2:8" ht="18.75" customHeight="1">
      <c r="B1" s="243" t="s">
        <v>54</v>
      </c>
      <c r="C1" s="243"/>
      <c r="D1" s="243"/>
      <c r="E1" s="243"/>
      <c r="F1" s="243"/>
      <c r="G1" s="243"/>
      <c r="H1" s="243"/>
    </row>
    <row r="2" spans="2:8" ht="24.75" customHeight="1">
      <c r="B2" s="244" t="s">
        <v>59</v>
      </c>
      <c r="C2" s="244"/>
      <c r="D2" s="244"/>
      <c r="E2" s="244"/>
      <c r="F2" s="244"/>
      <c r="G2" s="244"/>
      <c r="H2" s="244"/>
    </row>
    <row r="3" spans="2:8" ht="21" customHeight="1">
      <c r="B3" s="244" t="s">
        <v>60</v>
      </c>
      <c r="C3" s="244"/>
      <c r="D3" s="244"/>
      <c r="E3" s="244"/>
      <c r="F3" s="244"/>
      <c r="G3" s="244"/>
      <c r="H3" s="244"/>
    </row>
    <row r="4" ht="18.75" customHeight="1"/>
    <row r="5" spans="1:12" ht="16.5" customHeight="1">
      <c r="A5" s="245" t="s">
        <v>50</v>
      </c>
      <c r="B5" s="247" t="s">
        <v>0</v>
      </c>
      <c r="C5" s="66" t="s">
        <v>1</v>
      </c>
      <c r="D5" s="66" t="s">
        <v>2</v>
      </c>
      <c r="E5" s="66" t="s">
        <v>46</v>
      </c>
      <c r="F5" s="88" t="s">
        <v>47</v>
      </c>
      <c r="G5" s="66" t="s">
        <v>61</v>
      </c>
      <c r="H5" s="88" t="s">
        <v>62</v>
      </c>
      <c r="I5" s="66" t="s">
        <v>64</v>
      </c>
      <c r="J5" s="88" t="s">
        <v>65</v>
      </c>
      <c r="K5" s="66" t="s">
        <v>67</v>
      </c>
      <c r="L5" s="88" t="s">
        <v>68</v>
      </c>
    </row>
    <row r="6" spans="1:12" ht="16.5" customHeight="1">
      <c r="A6" s="246"/>
      <c r="B6" s="247"/>
      <c r="C6" s="66" t="s">
        <v>3</v>
      </c>
      <c r="D6" s="66" t="s">
        <v>3</v>
      </c>
      <c r="E6" s="66" t="s">
        <v>4</v>
      </c>
      <c r="F6" s="89" t="s">
        <v>48</v>
      </c>
      <c r="G6" s="75" t="s">
        <v>5</v>
      </c>
      <c r="H6" s="89" t="s">
        <v>63</v>
      </c>
      <c r="I6" s="75" t="s">
        <v>5</v>
      </c>
      <c r="J6" s="89" t="s">
        <v>66</v>
      </c>
      <c r="K6" s="75" t="s">
        <v>5</v>
      </c>
      <c r="L6" s="89" t="s">
        <v>69</v>
      </c>
    </row>
    <row r="7" spans="1:13" ht="30" customHeight="1">
      <c r="A7" s="66"/>
      <c r="B7" s="84" t="s">
        <v>6</v>
      </c>
      <c r="C7" s="73">
        <v>48.105</v>
      </c>
      <c r="D7" s="78">
        <v>2.336</v>
      </c>
      <c r="E7" s="78">
        <v>2.334</v>
      </c>
      <c r="F7" s="90">
        <f>E7/D7*100</f>
        <v>99.91438356164385</v>
      </c>
      <c r="G7" s="78">
        <v>2.319</v>
      </c>
      <c r="H7" s="90">
        <f>G7/E7*100</f>
        <v>99.3573264781491</v>
      </c>
      <c r="I7" s="96">
        <v>2.322</v>
      </c>
      <c r="J7" s="100">
        <f>I7/G7*100</f>
        <v>100.12936610608021</v>
      </c>
      <c r="K7" s="96">
        <v>2.328</v>
      </c>
      <c r="L7" s="102">
        <f>K7/I7*100</f>
        <v>100.25839793281652</v>
      </c>
      <c r="M7" s="74"/>
    </row>
    <row r="8" spans="1:13" ht="30">
      <c r="A8" s="66"/>
      <c r="B8" s="84" t="s">
        <v>13</v>
      </c>
      <c r="C8" s="67">
        <v>20.74</v>
      </c>
      <c r="D8" s="96">
        <v>0.948</v>
      </c>
      <c r="E8" s="96">
        <v>0.95</v>
      </c>
      <c r="F8" s="90">
        <f aca="true" t="shared" si="0" ref="F8:F20">E8/D8*100</f>
        <v>100.21097046413503</v>
      </c>
      <c r="G8" s="96">
        <v>0.949</v>
      </c>
      <c r="H8" s="90">
        <f aca="true" t="shared" si="1" ref="H8:H20">G8/E8*100</f>
        <v>99.89473684210526</v>
      </c>
      <c r="I8" s="96">
        <v>0.947</v>
      </c>
      <c r="J8" s="100">
        <f aca="true" t="shared" si="2" ref="J8:J20">I8/G8*100</f>
        <v>99.78925184404636</v>
      </c>
      <c r="K8" s="96">
        <v>0.944</v>
      </c>
      <c r="L8" s="102">
        <f aca="true" t="shared" si="3" ref="L8:L20">K8/I8*100</f>
        <v>99.68321013727561</v>
      </c>
      <c r="M8" s="74"/>
    </row>
    <row r="9" spans="1:13" ht="30">
      <c r="A9" s="66"/>
      <c r="B9" s="84" t="s">
        <v>52</v>
      </c>
      <c r="C9" s="67">
        <v>18.645</v>
      </c>
      <c r="D9" s="96">
        <v>0.857</v>
      </c>
      <c r="E9" s="96">
        <v>0.86</v>
      </c>
      <c r="F9" s="90">
        <f t="shared" si="0"/>
        <v>100.35005834305717</v>
      </c>
      <c r="G9" s="96">
        <v>0.86</v>
      </c>
      <c r="H9" s="90">
        <f t="shared" si="1"/>
        <v>100</v>
      </c>
      <c r="I9" s="96">
        <v>0.861</v>
      </c>
      <c r="J9" s="100">
        <f t="shared" si="2"/>
        <v>100.11627906976743</v>
      </c>
      <c r="K9" s="96">
        <v>0.859</v>
      </c>
      <c r="L9" s="102">
        <f t="shared" si="3"/>
        <v>99.76771196283391</v>
      </c>
      <c r="M9" s="74"/>
    </row>
    <row r="10" spans="1:14" ht="48.75" customHeight="1">
      <c r="A10" s="66"/>
      <c r="B10" s="84" t="s">
        <v>55</v>
      </c>
      <c r="C10" s="68"/>
      <c r="D10" s="80">
        <v>322</v>
      </c>
      <c r="E10" s="80">
        <v>306</v>
      </c>
      <c r="F10" s="90">
        <f t="shared" si="0"/>
        <v>95.03105590062113</v>
      </c>
      <c r="G10" s="80">
        <v>293</v>
      </c>
      <c r="H10" s="90">
        <f t="shared" si="1"/>
        <v>95.75163398692811</v>
      </c>
      <c r="I10" s="80">
        <v>289</v>
      </c>
      <c r="J10" s="100">
        <f t="shared" si="2"/>
        <v>98.63481228668942</v>
      </c>
      <c r="K10" s="80">
        <v>288</v>
      </c>
      <c r="L10" s="102">
        <f t="shared" si="3"/>
        <v>99.65397923875432</v>
      </c>
      <c r="M10" s="93"/>
      <c r="N10" s="93"/>
    </row>
    <row r="11" spans="1:13" ht="45" customHeight="1">
      <c r="A11" s="66"/>
      <c r="B11" s="82" t="s">
        <v>56</v>
      </c>
      <c r="C11" s="69">
        <v>9316.1</v>
      </c>
      <c r="D11" s="86">
        <v>12.926</v>
      </c>
      <c r="E11" s="86">
        <v>14.482</v>
      </c>
      <c r="F11" s="90">
        <f t="shared" si="0"/>
        <v>112.03775336531021</v>
      </c>
      <c r="G11" s="86">
        <v>15.85</v>
      </c>
      <c r="H11" s="90">
        <f t="shared" si="1"/>
        <v>109.44620908714266</v>
      </c>
      <c r="I11" s="101">
        <v>17.146</v>
      </c>
      <c r="J11" s="100">
        <f t="shared" si="2"/>
        <v>108.17665615141956</v>
      </c>
      <c r="K11" s="102">
        <v>18.535</v>
      </c>
      <c r="L11" s="102">
        <f t="shared" si="3"/>
        <v>108.10101481395078</v>
      </c>
      <c r="M11" s="74"/>
    </row>
    <row r="12" spans="1:13" ht="33" customHeight="1">
      <c r="A12" s="66"/>
      <c r="B12" s="82" t="s">
        <v>58</v>
      </c>
      <c r="C12" s="70">
        <v>107.7</v>
      </c>
      <c r="D12" s="70">
        <v>106.3</v>
      </c>
      <c r="E12" s="70">
        <v>103.7</v>
      </c>
      <c r="F12" s="104" t="s">
        <v>74</v>
      </c>
      <c r="G12" s="70">
        <v>102</v>
      </c>
      <c r="H12" s="104" t="s">
        <v>74</v>
      </c>
      <c r="I12" s="102">
        <v>101.7</v>
      </c>
      <c r="J12" s="104" t="s">
        <v>74</v>
      </c>
      <c r="K12" s="102">
        <v>102.1</v>
      </c>
      <c r="L12" s="104" t="s">
        <v>74</v>
      </c>
      <c r="M12" s="74"/>
    </row>
    <row r="13" spans="1:13" ht="36" customHeight="1">
      <c r="A13" s="66"/>
      <c r="B13" s="82" t="s">
        <v>51</v>
      </c>
      <c r="C13" s="69">
        <v>2901.7</v>
      </c>
      <c r="D13" s="70">
        <v>101</v>
      </c>
      <c r="E13" s="70">
        <v>101.5</v>
      </c>
      <c r="F13" s="104" t="s">
        <v>74</v>
      </c>
      <c r="G13" s="70">
        <v>101</v>
      </c>
      <c r="H13" s="104" t="s">
        <v>74</v>
      </c>
      <c r="I13" s="102">
        <v>99.9</v>
      </c>
      <c r="J13" s="104" t="s">
        <v>74</v>
      </c>
      <c r="K13" s="102">
        <v>100.4</v>
      </c>
      <c r="L13" s="104" t="s">
        <v>74</v>
      </c>
      <c r="M13" s="74"/>
    </row>
    <row r="14" spans="1:13" ht="30" customHeight="1">
      <c r="A14" s="66"/>
      <c r="B14" s="84" t="s">
        <v>14</v>
      </c>
      <c r="C14" s="67">
        <v>5.268</v>
      </c>
      <c r="D14" s="78">
        <v>7.507</v>
      </c>
      <c r="E14" s="78">
        <v>8.231</v>
      </c>
      <c r="F14" s="90">
        <f t="shared" si="0"/>
        <v>109.64433195684029</v>
      </c>
      <c r="G14" s="78">
        <v>8.924</v>
      </c>
      <c r="H14" s="90">
        <f t="shared" si="1"/>
        <v>108.41939011055763</v>
      </c>
      <c r="I14" s="101">
        <v>9.482</v>
      </c>
      <c r="J14" s="100">
        <f t="shared" si="2"/>
        <v>106.25280143433437</v>
      </c>
      <c r="K14" s="101">
        <v>10.076</v>
      </c>
      <c r="L14" s="102">
        <f t="shared" si="3"/>
        <v>106.26450116009283</v>
      </c>
      <c r="M14" s="74"/>
    </row>
    <row r="15" spans="1:13" ht="28.5" customHeight="1">
      <c r="A15" s="66"/>
      <c r="B15" s="85" t="s">
        <v>49</v>
      </c>
      <c r="C15" s="71"/>
      <c r="D15" s="80"/>
      <c r="E15" s="80"/>
      <c r="F15" s="90" t="e">
        <f t="shared" si="0"/>
        <v>#DIV/0!</v>
      </c>
      <c r="G15" s="80"/>
      <c r="H15" s="90" t="e">
        <f t="shared" si="1"/>
        <v>#DIV/0!</v>
      </c>
      <c r="I15" s="97"/>
      <c r="J15" s="100" t="e">
        <f t="shared" si="2"/>
        <v>#DIV/0!</v>
      </c>
      <c r="K15" s="98"/>
      <c r="L15" s="98" t="e">
        <f t="shared" si="3"/>
        <v>#DIV/0!</v>
      </c>
      <c r="M15" s="74"/>
    </row>
    <row r="16" spans="1:13" ht="46.5" customHeight="1">
      <c r="A16" s="66"/>
      <c r="B16" s="82" t="s">
        <v>53</v>
      </c>
      <c r="C16" s="71"/>
      <c r="D16" s="92"/>
      <c r="E16" s="79"/>
      <c r="F16" s="90" t="e">
        <f t="shared" si="0"/>
        <v>#DIV/0!</v>
      </c>
      <c r="G16" s="79"/>
      <c r="H16" s="90" t="e">
        <f t="shared" si="1"/>
        <v>#DIV/0!</v>
      </c>
      <c r="I16" s="97"/>
      <c r="J16" s="100" t="e">
        <f t="shared" si="2"/>
        <v>#DIV/0!</v>
      </c>
      <c r="K16" s="98"/>
      <c r="L16" s="98" t="e">
        <f t="shared" si="3"/>
        <v>#DIV/0!</v>
      </c>
      <c r="M16" s="74"/>
    </row>
    <row r="17" spans="1:13" ht="30" customHeight="1">
      <c r="A17" s="66"/>
      <c r="B17" s="84" t="s">
        <v>71</v>
      </c>
      <c r="C17" s="68"/>
      <c r="D17" s="94"/>
      <c r="E17" s="94"/>
      <c r="F17" s="90" t="e">
        <f t="shared" si="0"/>
        <v>#DIV/0!</v>
      </c>
      <c r="G17" s="94"/>
      <c r="H17" s="90" t="e">
        <f t="shared" si="1"/>
        <v>#DIV/0!</v>
      </c>
      <c r="I17" s="97"/>
      <c r="J17" s="100" t="e">
        <f t="shared" si="2"/>
        <v>#DIV/0!</v>
      </c>
      <c r="K17" s="98"/>
      <c r="L17" s="98" t="e">
        <f t="shared" si="3"/>
        <v>#DIV/0!</v>
      </c>
      <c r="M17" s="74"/>
    </row>
    <row r="18" spans="1:13" ht="30">
      <c r="A18" s="66"/>
      <c r="B18" s="84" t="s">
        <v>72</v>
      </c>
      <c r="C18" s="68"/>
      <c r="D18" s="94"/>
      <c r="E18" s="94"/>
      <c r="F18" s="90" t="e">
        <f t="shared" si="0"/>
        <v>#DIV/0!</v>
      </c>
      <c r="G18" s="68"/>
      <c r="H18" s="90" t="e">
        <f t="shared" si="1"/>
        <v>#DIV/0!</v>
      </c>
      <c r="I18" s="97"/>
      <c r="J18" s="100" t="e">
        <f t="shared" si="2"/>
        <v>#DIV/0!</v>
      </c>
      <c r="K18" s="98"/>
      <c r="L18" s="98" t="e">
        <f t="shared" si="3"/>
        <v>#DIV/0!</v>
      </c>
      <c r="M18" s="74"/>
    </row>
    <row r="19" spans="1:13" ht="49.5" customHeight="1">
      <c r="A19" s="66"/>
      <c r="B19" s="84" t="s">
        <v>70</v>
      </c>
      <c r="C19" s="68"/>
      <c r="D19" s="94"/>
      <c r="E19" s="94"/>
      <c r="F19" s="90" t="e">
        <f t="shared" si="0"/>
        <v>#DIV/0!</v>
      </c>
      <c r="G19" s="94"/>
      <c r="H19" s="90" t="e">
        <f t="shared" si="1"/>
        <v>#DIV/0!</v>
      </c>
      <c r="I19" s="97"/>
      <c r="J19" s="100" t="e">
        <f t="shared" si="2"/>
        <v>#DIV/0!</v>
      </c>
      <c r="K19" s="98"/>
      <c r="L19" s="98" t="e">
        <f t="shared" si="3"/>
        <v>#DIV/0!</v>
      </c>
      <c r="M19" s="74"/>
    </row>
    <row r="20" spans="1:13" ht="30">
      <c r="A20" s="66"/>
      <c r="B20" s="84" t="s">
        <v>75</v>
      </c>
      <c r="C20" s="72">
        <v>1251300</v>
      </c>
      <c r="D20" s="95"/>
      <c r="E20" s="81"/>
      <c r="F20" s="90" t="e">
        <f t="shared" si="0"/>
        <v>#DIV/0!</v>
      </c>
      <c r="G20" s="81"/>
      <c r="H20" s="90" t="e">
        <f t="shared" si="1"/>
        <v>#DIV/0!</v>
      </c>
      <c r="I20" s="97"/>
      <c r="J20" s="100" t="e">
        <f t="shared" si="2"/>
        <v>#DIV/0!</v>
      </c>
      <c r="K20" s="98"/>
      <c r="L20" s="100" t="e">
        <f t="shared" si="3"/>
        <v>#DIV/0!</v>
      </c>
      <c r="M20" s="74"/>
    </row>
    <row r="21" ht="15">
      <c r="B21" s="76" t="s">
        <v>76</v>
      </c>
    </row>
  </sheetData>
  <sheetProtection/>
  <mergeCells count="5">
    <mergeCell ref="B1:H1"/>
    <mergeCell ref="B2:H2"/>
    <mergeCell ref="B3:H3"/>
    <mergeCell ref="A5:A6"/>
    <mergeCell ref="B5:B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1"/>
  <sheetViews>
    <sheetView zoomScale="90" zoomScaleNormal="90" zoomScalePageLayoutView="0" workbookViewId="0" topLeftCell="A16">
      <selection activeCell="A20" sqref="A20:IV21"/>
    </sheetView>
  </sheetViews>
  <sheetFormatPr defaultColWidth="9.00390625" defaultRowHeight="12.75"/>
  <cols>
    <col min="1" max="1" width="4.00390625" style="83" customWidth="1"/>
    <col min="2" max="2" width="42.625" style="76" customWidth="1"/>
    <col min="3" max="3" width="0.12890625" style="1" hidden="1" customWidth="1"/>
    <col min="4" max="4" width="10.75390625" style="1" customWidth="1"/>
    <col min="5" max="5" width="10.625" style="1" customWidth="1"/>
    <col min="6" max="6" width="11.625" style="77" customWidth="1"/>
    <col min="7" max="7" width="10.75390625" style="1" customWidth="1"/>
    <col min="8" max="8" width="11.375" style="1" customWidth="1"/>
    <col min="9" max="9" width="11.625" style="1" customWidth="1"/>
    <col min="10" max="10" width="10.75390625" style="1" customWidth="1"/>
    <col min="11" max="11" width="10.25390625" style="1" customWidth="1"/>
    <col min="12" max="12" width="11.125" style="1" customWidth="1"/>
    <col min="13" max="13" width="4.75390625" style="1" customWidth="1"/>
    <col min="14" max="16384" width="9.125" style="1" customWidth="1"/>
  </cols>
  <sheetData>
    <row r="1" spans="2:8" ht="18.75" customHeight="1">
      <c r="B1" s="243" t="s">
        <v>54</v>
      </c>
      <c r="C1" s="243"/>
      <c r="D1" s="243"/>
      <c r="E1" s="243"/>
      <c r="F1" s="243"/>
      <c r="G1" s="243"/>
      <c r="H1" s="243"/>
    </row>
    <row r="2" spans="2:8" ht="24.75" customHeight="1">
      <c r="B2" s="244" t="s">
        <v>59</v>
      </c>
      <c r="C2" s="244"/>
      <c r="D2" s="244"/>
      <c r="E2" s="244"/>
      <c r="F2" s="244"/>
      <c r="G2" s="244"/>
      <c r="H2" s="244"/>
    </row>
    <row r="3" spans="2:8" ht="21" customHeight="1">
      <c r="B3" s="244" t="s">
        <v>60</v>
      </c>
      <c r="C3" s="244"/>
      <c r="D3" s="244"/>
      <c r="E3" s="244"/>
      <c r="F3" s="244"/>
      <c r="G3" s="244"/>
      <c r="H3" s="244"/>
    </row>
    <row r="4" ht="18.75" customHeight="1"/>
    <row r="5" spans="1:12" ht="16.5" customHeight="1">
      <c r="A5" s="245" t="s">
        <v>50</v>
      </c>
      <c r="B5" s="247" t="s">
        <v>0</v>
      </c>
      <c r="C5" s="66" t="s">
        <v>1</v>
      </c>
      <c r="D5" s="66" t="s">
        <v>2</v>
      </c>
      <c r="E5" s="66" t="s">
        <v>46</v>
      </c>
      <c r="F5" s="88" t="s">
        <v>47</v>
      </c>
      <c r="G5" s="66" t="s">
        <v>61</v>
      </c>
      <c r="H5" s="88" t="s">
        <v>62</v>
      </c>
      <c r="I5" s="66" t="s">
        <v>64</v>
      </c>
      <c r="J5" s="88" t="s">
        <v>65</v>
      </c>
      <c r="K5" s="66" t="s">
        <v>67</v>
      </c>
      <c r="L5" s="88" t="s">
        <v>68</v>
      </c>
    </row>
    <row r="6" spans="1:12" ht="16.5" customHeight="1">
      <c r="A6" s="246"/>
      <c r="B6" s="247"/>
      <c r="C6" s="66" t="s">
        <v>3</v>
      </c>
      <c r="D6" s="66" t="s">
        <v>3</v>
      </c>
      <c r="E6" s="66" t="s">
        <v>4</v>
      </c>
      <c r="F6" s="89" t="s">
        <v>48</v>
      </c>
      <c r="G6" s="75" t="s">
        <v>5</v>
      </c>
      <c r="H6" s="89" t="s">
        <v>63</v>
      </c>
      <c r="I6" s="75" t="s">
        <v>5</v>
      </c>
      <c r="J6" s="89" t="s">
        <v>66</v>
      </c>
      <c r="K6" s="75" t="s">
        <v>5</v>
      </c>
      <c r="L6" s="89" t="s">
        <v>69</v>
      </c>
    </row>
    <row r="7" spans="1:13" ht="30" customHeight="1">
      <c r="A7" s="66"/>
      <c r="B7" s="84" t="s">
        <v>6</v>
      </c>
      <c r="C7" s="73">
        <v>48.105</v>
      </c>
      <c r="D7" s="78">
        <v>3.055</v>
      </c>
      <c r="E7" s="78">
        <v>3.071</v>
      </c>
      <c r="F7" s="90">
        <f>E7/D7*100</f>
        <v>100.52373158756139</v>
      </c>
      <c r="G7" s="78">
        <v>3.09</v>
      </c>
      <c r="H7" s="90">
        <f>G7/E7*100</f>
        <v>100.61869098013676</v>
      </c>
      <c r="I7" s="96">
        <v>3.098</v>
      </c>
      <c r="J7" s="100">
        <f>I7/G7*100</f>
        <v>100.2588996763754</v>
      </c>
      <c r="K7" s="96">
        <v>3.107</v>
      </c>
      <c r="L7" s="98">
        <f>K7/I7*100</f>
        <v>100.29051000645579</v>
      </c>
      <c r="M7" s="74"/>
    </row>
    <row r="8" spans="1:13" ht="30">
      <c r="A8" s="66"/>
      <c r="B8" s="84" t="s">
        <v>13</v>
      </c>
      <c r="C8" s="67">
        <v>20.74</v>
      </c>
      <c r="D8" s="96">
        <v>1.245</v>
      </c>
      <c r="E8" s="96">
        <v>1.247</v>
      </c>
      <c r="F8" s="90">
        <f aca="true" t="shared" si="0" ref="F8:F20">E8/D8*100</f>
        <v>100.16064257028113</v>
      </c>
      <c r="G8" s="96">
        <v>1.246</v>
      </c>
      <c r="H8" s="90">
        <f aca="true" t="shared" si="1" ref="H8:H20">G8/E8*100</f>
        <v>99.9198075380914</v>
      </c>
      <c r="I8" s="96">
        <v>1.244</v>
      </c>
      <c r="J8" s="100">
        <f aca="true" t="shared" si="2" ref="J8:J20">I8/G8*100</f>
        <v>99.83948635634029</v>
      </c>
      <c r="K8" s="96">
        <v>1.24</v>
      </c>
      <c r="L8" s="98">
        <f aca="true" t="shared" si="3" ref="L8:L20">K8/I8*100</f>
        <v>99.67845659163987</v>
      </c>
      <c r="M8" s="74"/>
    </row>
    <row r="9" spans="1:13" ht="30">
      <c r="A9" s="66"/>
      <c r="B9" s="84" t="s">
        <v>52</v>
      </c>
      <c r="C9" s="67">
        <v>18.645</v>
      </c>
      <c r="D9" s="96">
        <v>1.126</v>
      </c>
      <c r="E9" s="96">
        <v>1.129</v>
      </c>
      <c r="F9" s="90">
        <f t="shared" si="0"/>
        <v>100.26642984014211</v>
      </c>
      <c r="G9" s="96">
        <v>1.129</v>
      </c>
      <c r="H9" s="90">
        <f t="shared" si="1"/>
        <v>100</v>
      </c>
      <c r="I9" s="96">
        <v>1.131</v>
      </c>
      <c r="J9" s="100">
        <f t="shared" si="2"/>
        <v>100.17714791851195</v>
      </c>
      <c r="K9" s="96">
        <v>1.128</v>
      </c>
      <c r="L9" s="98">
        <f t="shared" si="3"/>
        <v>99.73474801061008</v>
      </c>
      <c r="M9" s="74"/>
    </row>
    <row r="10" spans="1:14" ht="48.75" customHeight="1">
      <c r="A10" s="66"/>
      <c r="B10" s="84" t="s">
        <v>55</v>
      </c>
      <c r="C10" s="68"/>
      <c r="D10" s="80">
        <v>161</v>
      </c>
      <c r="E10" s="80">
        <v>230</v>
      </c>
      <c r="F10" s="90">
        <f t="shared" si="0"/>
        <v>142.85714285714286</v>
      </c>
      <c r="G10" s="80">
        <v>230</v>
      </c>
      <c r="H10" s="90">
        <f t="shared" si="1"/>
        <v>100</v>
      </c>
      <c r="I10" s="80">
        <v>230</v>
      </c>
      <c r="J10" s="100">
        <f t="shared" si="2"/>
        <v>100</v>
      </c>
      <c r="K10" s="80">
        <v>231</v>
      </c>
      <c r="L10" s="102">
        <f t="shared" si="3"/>
        <v>100.43478260869566</v>
      </c>
      <c r="M10" s="93"/>
      <c r="N10" s="93"/>
    </row>
    <row r="11" spans="1:13" ht="45" customHeight="1">
      <c r="A11" s="66"/>
      <c r="B11" s="82" t="s">
        <v>56</v>
      </c>
      <c r="C11" s="69">
        <v>9316.1</v>
      </c>
      <c r="D11" s="86">
        <v>12.899</v>
      </c>
      <c r="E11" s="86">
        <v>20.828</v>
      </c>
      <c r="F11" s="90">
        <f t="shared" si="0"/>
        <v>161.46988138615396</v>
      </c>
      <c r="G11" s="86">
        <v>22.413</v>
      </c>
      <c r="H11" s="90">
        <f t="shared" si="1"/>
        <v>107.60994814672557</v>
      </c>
      <c r="I11" s="101">
        <v>24.153</v>
      </c>
      <c r="J11" s="100">
        <f t="shared" si="2"/>
        <v>107.76335162628831</v>
      </c>
      <c r="K11" s="101">
        <v>26.081</v>
      </c>
      <c r="L11" s="102">
        <f t="shared" si="3"/>
        <v>107.98244524489711</v>
      </c>
      <c r="M11" s="74"/>
    </row>
    <row r="12" spans="1:13" ht="33" customHeight="1">
      <c r="A12" s="66"/>
      <c r="B12" s="82" t="s">
        <v>58</v>
      </c>
      <c r="C12" s="70">
        <v>107.7</v>
      </c>
      <c r="D12" s="70">
        <v>98.4</v>
      </c>
      <c r="E12" s="70">
        <v>149.1</v>
      </c>
      <c r="F12" s="104" t="s">
        <v>74</v>
      </c>
      <c r="G12" s="70">
        <v>100.3</v>
      </c>
      <c r="H12" s="104" t="s">
        <v>74</v>
      </c>
      <c r="I12" s="102">
        <v>101.3</v>
      </c>
      <c r="J12" s="104" t="s">
        <v>74</v>
      </c>
      <c r="K12" s="102">
        <v>102</v>
      </c>
      <c r="L12" s="104" t="s">
        <v>74</v>
      </c>
      <c r="M12" s="74"/>
    </row>
    <row r="13" spans="1:13" ht="36" customHeight="1">
      <c r="A13" s="66"/>
      <c r="B13" s="82" t="s">
        <v>51</v>
      </c>
      <c r="C13" s="69">
        <v>2901.7</v>
      </c>
      <c r="D13" s="70">
        <v>97.1</v>
      </c>
      <c r="E13" s="70">
        <v>146.4</v>
      </c>
      <c r="F13" s="104" t="s">
        <v>74</v>
      </c>
      <c r="G13" s="70">
        <v>99.3</v>
      </c>
      <c r="H13" s="104" t="s">
        <v>74</v>
      </c>
      <c r="I13" s="102">
        <v>99.5</v>
      </c>
      <c r="J13" s="104" t="s">
        <v>74</v>
      </c>
      <c r="K13" s="102">
        <v>100.3</v>
      </c>
      <c r="L13" s="104" t="s">
        <v>74</v>
      </c>
      <c r="M13" s="74"/>
    </row>
    <row r="14" spans="1:13" ht="30" customHeight="1">
      <c r="A14" s="66"/>
      <c r="B14" s="84" t="s">
        <v>14</v>
      </c>
      <c r="C14" s="67">
        <v>5.268</v>
      </c>
      <c r="D14" s="86">
        <v>6.408</v>
      </c>
      <c r="E14" s="78">
        <v>10.132</v>
      </c>
      <c r="F14" s="90">
        <f t="shared" si="0"/>
        <v>158.11485642946315</v>
      </c>
      <c r="G14" s="78">
        <v>10.804</v>
      </c>
      <c r="H14" s="90">
        <f t="shared" si="1"/>
        <v>106.63245163837347</v>
      </c>
      <c r="I14" s="101">
        <v>11.437</v>
      </c>
      <c r="J14" s="100">
        <f t="shared" si="2"/>
        <v>105.85894113291371</v>
      </c>
      <c r="K14" s="98">
        <v>12.142</v>
      </c>
      <c r="L14" s="98">
        <f t="shared" si="3"/>
        <v>106.16420389962403</v>
      </c>
      <c r="M14" s="74"/>
    </row>
    <row r="15" spans="1:13" ht="28.5" customHeight="1">
      <c r="A15" s="66"/>
      <c r="B15" s="85" t="s">
        <v>49</v>
      </c>
      <c r="C15" s="71"/>
      <c r="D15" s="80"/>
      <c r="E15" s="80"/>
      <c r="F15" s="90" t="e">
        <f t="shared" si="0"/>
        <v>#DIV/0!</v>
      </c>
      <c r="G15" s="80"/>
      <c r="H15" s="90" t="e">
        <f t="shared" si="1"/>
        <v>#DIV/0!</v>
      </c>
      <c r="I15" s="97"/>
      <c r="J15" s="100" t="e">
        <f t="shared" si="2"/>
        <v>#DIV/0!</v>
      </c>
      <c r="K15" s="98"/>
      <c r="L15" s="98" t="e">
        <f t="shared" si="3"/>
        <v>#DIV/0!</v>
      </c>
      <c r="M15" s="74"/>
    </row>
    <row r="16" spans="1:13" ht="46.5" customHeight="1">
      <c r="A16" s="66"/>
      <c r="B16" s="82" t="s">
        <v>53</v>
      </c>
      <c r="C16" s="71"/>
      <c r="D16" s="92"/>
      <c r="E16" s="79"/>
      <c r="F16" s="90" t="e">
        <f t="shared" si="0"/>
        <v>#DIV/0!</v>
      </c>
      <c r="G16" s="79"/>
      <c r="H16" s="90" t="e">
        <f t="shared" si="1"/>
        <v>#DIV/0!</v>
      </c>
      <c r="I16" s="97"/>
      <c r="J16" s="100" t="e">
        <f t="shared" si="2"/>
        <v>#DIV/0!</v>
      </c>
      <c r="K16" s="98"/>
      <c r="L16" s="98" t="e">
        <f t="shared" si="3"/>
        <v>#DIV/0!</v>
      </c>
      <c r="M16" s="74"/>
    </row>
    <row r="17" spans="1:13" ht="30" customHeight="1">
      <c r="A17" s="66"/>
      <c r="B17" s="84" t="s">
        <v>71</v>
      </c>
      <c r="C17" s="68"/>
      <c r="D17" s="94"/>
      <c r="E17" s="94"/>
      <c r="F17" s="90" t="e">
        <f t="shared" si="0"/>
        <v>#DIV/0!</v>
      </c>
      <c r="G17" s="94"/>
      <c r="H17" s="90" t="e">
        <f t="shared" si="1"/>
        <v>#DIV/0!</v>
      </c>
      <c r="I17" s="97"/>
      <c r="J17" s="100" t="e">
        <f t="shared" si="2"/>
        <v>#DIV/0!</v>
      </c>
      <c r="K17" s="98"/>
      <c r="L17" s="98" t="e">
        <f t="shared" si="3"/>
        <v>#DIV/0!</v>
      </c>
      <c r="M17" s="74"/>
    </row>
    <row r="18" spans="1:13" ht="30">
      <c r="A18" s="66"/>
      <c r="B18" s="84" t="s">
        <v>72</v>
      </c>
      <c r="C18" s="68"/>
      <c r="D18" s="94"/>
      <c r="E18" s="94"/>
      <c r="F18" s="90" t="e">
        <f t="shared" si="0"/>
        <v>#DIV/0!</v>
      </c>
      <c r="G18" s="68"/>
      <c r="H18" s="90" t="e">
        <f t="shared" si="1"/>
        <v>#DIV/0!</v>
      </c>
      <c r="I18" s="97"/>
      <c r="J18" s="100" t="e">
        <f t="shared" si="2"/>
        <v>#DIV/0!</v>
      </c>
      <c r="K18" s="98"/>
      <c r="L18" s="98" t="e">
        <f t="shared" si="3"/>
        <v>#DIV/0!</v>
      </c>
      <c r="M18" s="74"/>
    </row>
    <row r="19" spans="1:13" ht="49.5" customHeight="1">
      <c r="A19" s="66"/>
      <c r="B19" s="84" t="s">
        <v>70</v>
      </c>
      <c r="C19" s="68"/>
      <c r="D19" s="94"/>
      <c r="E19" s="94"/>
      <c r="F19" s="90" t="e">
        <f t="shared" si="0"/>
        <v>#DIV/0!</v>
      </c>
      <c r="G19" s="94"/>
      <c r="H19" s="90" t="e">
        <f t="shared" si="1"/>
        <v>#DIV/0!</v>
      </c>
      <c r="I19" s="97"/>
      <c r="J19" s="100" t="e">
        <f t="shared" si="2"/>
        <v>#DIV/0!</v>
      </c>
      <c r="K19" s="98"/>
      <c r="L19" s="98" t="e">
        <f t="shared" si="3"/>
        <v>#DIV/0!</v>
      </c>
      <c r="M19" s="74"/>
    </row>
    <row r="20" spans="1:13" ht="30">
      <c r="A20" s="66"/>
      <c r="B20" s="84" t="s">
        <v>75</v>
      </c>
      <c r="C20" s="72">
        <v>1251300</v>
      </c>
      <c r="D20" s="95"/>
      <c r="E20" s="81"/>
      <c r="F20" s="90" t="e">
        <f t="shared" si="0"/>
        <v>#DIV/0!</v>
      </c>
      <c r="G20" s="81"/>
      <c r="H20" s="90" t="e">
        <f t="shared" si="1"/>
        <v>#DIV/0!</v>
      </c>
      <c r="I20" s="97"/>
      <c r="J20" s="100" t="e">
        <f t="shared" si="2"/>
        <v>#DIV/0!</v>
      </c>
      <c r="K20" s="98"/>
      <c r="L20" s="100" t="e">
        <f t="shared" si="3"/>
        <v>#DIV/0!</v>
      </c>
      <c r="M20" s="74"/>
    </row>
    <row r="21" ht="15">
      <c r="B21" s="76" t="s">
        <v>76</v>
      </c>
    </row>
  </sheetData>
  <sheetProtection/>
  <mergeCells count="5">
    <mergeCell ref="B1:H1"/>
    <mergeCell ref="B2:H2"/>
    <mergeCell ref="B3:H3"/>
    <mergeCell ref="A5:A6"/>
    <mergeCell ref="B5:B6"/>
  </mergeCells>
  <printOptions/>
  <pageMargins left="0.7" right="0.7" top="0.75" bottom="0.75" header="0.3" footer="0.3"/>
  <pageSetup horizontalDpi="600" verticalDpi="600" orientation="portrait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1"/>
  <sheetViews>
    <sheetView zoomScale="90" zoomScaleNormal="90" zoomScalePageLayoutView="0" workbookViewId="0" topLeftCell="A16">
      <selection activeCell="A20" sqref="A20:IV21"/>
    </sheetView>
  </sheetViews>
  <sheetFormatPr defaultColWidth="9.00390625" defaultRowHeight="12.75"/>
  <cols>
    <col min="1" max="1" width="4.00390625" style="83" customWidth="1"/>
    <col min="2" max="2" width="42.625" style="76" customWidth="1"/>
    <col min="3" max="3" width="0.12890625" style="1" hidden="1" customWidth="1"/>
    <col min="4" max="4" width="10.75390625" style="1" customWidth="1"/>
    <col min="5" max="5" width="10.625" style="1" customWidth="1"/>
    <col min="6" max="6" width="11.625" style="77" customWidth="1"/>
    <col min="7" max="7" width="10.75390625" style="1" customWidth="1"/>
    <col min="8" max="8" width="11.375" style="1" customWidth="1"/>
    <col min="9" max="9" width="11.625" style="1" customWidth="1"/>
    <col min="10" max="10" width="10.75390625" style="1" customWidth="1"/>
    <col min="11" max="11" width="10.25390625" style="1" customWidth="1"/>
    <col min="12" max="12" width="11.125" style="1" customWidth="1"/>
    <col min="13" max="13" width="4.75390625" style="1" customWidth="1"/>
    <col min="14" max="16384" width="9.125" style="1" customWidth="1"/>
  </cols>
  <sheetData>
    <row r="1" spans="2:8" ht="18.75" customHeight="1">
      <c r="B1" s="243" t="s">
        <v>54</v>
      </c>
      <c r="C1" s="243"/>
      <c r="D1" s="243"/>
      <c r="E1" s="243"/>
      <c r="F1" s="243"/>
      <c r="G1" s="243"/>
      <c r="H1" s="243"/>
    </row>
    <row r="2" spans="2:8" ht="24.75" customHeight="1">
      <c r="B2" s="244" t="s">
        <v>59</v>
      </c>
      <c r="C2" s="244"/>
      <c r="D2" s="244"/>
      <c r="E2" s="244"/>
      <c r="F2" s="244"/>
      <c r="G2" s="244"/>
      <c r="H2" s="244"/>
    </row>
    <row r="3" spans="2:8" ht="21" customHeight="1">
      <c r="B3" s="244" t="s">
        <v>60</v>
      </c>
      <c r="C3" s="244"/>
      <c r="D3" s="244"/>
      <c r="E3" s="244"/>
      <c r="F3" s="244"/>
      <c r="G3" s="244"/>
      <c r="H3" s="244"/>
    </row>
    <row r="4" ht="18.75" customHeight="1"/>
    <row r="5" spans="1:12" ht="16.5" customHeight="1">
      <c r="A5" s="245" t="s">
        <v>50</v>
      </c>
      <c r="B5" s="247" t="s">
        <v>0</v>
      </c>
      <c r="C5" s="66" t="s">
        <v>1</v>
      </c>
      <c r="D5" s="66" t="s">
        <v>2</v>
      </c>
      <c r="E5" s="66" t="s">
        <v>46</v>
      </c>
      <c r="F5" s="88" t="s">
        <v>47</v>
      </c>
      <c r="G5" s="66" t="s">
        <v>61</v>
      </c>
      <c r="H5" s="88" t="s">
        <v>62</v>
      </c>
      <c r="I5" s="66" t="s">
        <v>64</v>
      </c>
      <c r="J5" s="88" t="s">
        <v>65</v>
      </c>
      <c r="K5" s="66" t="s">
        <v>67</v>
      </c>
      <c r="L5" s="88" t="s">
        <v>68</v>
      </c>
    </row>
    <row r="6" spans="1:12" ht="16.5" customHeight="1">
      <c r="A6" s="246"/>
      <c r="B6" s="247"/>
      <c r="C6" s="66" t="s">
        <v>3</v>
      </c>
      <c r="D6" s="66" t="s">
        <v>3</v>
      </c>
      <c r="E6" s="66" t="s">
        <v>4</v>
      </c>
      <c r="F6" s="89" t="s">
        <v>48</v>
      </c>
      <c r="G6" s="75" t="s">
        <v>5</v>
      </c>
      <c r="H6" s="89" t="s">
        <v>63</v>
      </c>
      <c r="I6" s="75" t="s">
        <v>5</v>
      </c>
      <c r="J6" s="89" t="s">
        <v>66</v>
      </c>
      <c r="K6" s="75" t="s">
        <v>5</v>
      </c>
      <c r="L6" s="89" t="s">
        <v>69</v>
      </c>
    </row>
    <row r="7" spans="1:13" ht="30" customHeight="1">
      <c r="A7" s="66"/>
      <c r="B7" s="84" t="s">
        <v>6</v>
      </c>
      <c r="C7" s="73">
        <v>48.105</v>
      </c>
      <c r="D7" s="78">
        <v>1.846</v>
      </c>
      <c r="E7" s="78">
        <v>1.848</v>
      </c>
      <c r="F7" s="90">
        <f>E7/D7*100</f>
        <v>100.10834236186348</v>
      </c>
      <c r="G7" s="78">
        <v>1.853</v>
      </c>
      <c r="H7" s="90">
        <f>G7/E7*100</f>
        <v>100.27056277056276</v>
      </c>
      <c r="I7" s="96">
        <v>1.858</v>
      </c>
      <c r="J7" s="100">
        <f>I7/G7*100</f>
        <v>100.2698327037237</v>
      </c>
      <c r="K7" s="96">
        <v>1.862</v>
      </c>
      <c r="L7" s="98">
        <f>K7/I7*100</f>
        <v>100.21528525296017</v>
      </c>
      <c r="M7" s="74"/>
    </row>
    <row r="8" spans="1:13" ht="30">
      <c r="A8" s="66"/>
      <c r="B8" s="84" t="s">
        <v>13</v>
      </c>
      <c r="C8" s="67">
        <v>20.74</v>
      </c>
      <c r="D8" s="96">
        <v>0.75</v>
      </c>
      <c r="E8" s="96">
        <v>0.751</v>
      </c>
      <c r="F8" s="90">
        <f aca="true" t="shared" si="0" ref="F8:F20">E8/D8*100</f>
        <v>100.13333333333334</v>
      </c>
      <c r="G8" s="96">
        <v>0.75</v>
      </c>
      <c r="H8" s="90">
        <f aca="true" t="shared" si="1" ref="H8:H20">G8/E8*100</f>
        <v>99.86684420772303</v>
      </c>
      <c r="I8" s="96">
        <v>0.749</v>
      </c>
      <c r="J8" s="100">
        <f aca="true" t="shared" si="2" ref="J8:J20">I8/G8*100</f>
        <v>99.86666666666667</v>
      </c>
      <c r="K8" s="96">
        <v>0.746</v>
      </c>
      <c r="L8" s="98">
        <f aca="true" t="shared" si="3" ref="L8:L20">K8/I8*100</f>
        <v>99.59946595460613</v>
      </c>
      <c r="M8" s="74"/>
    </row>
    <row r="9" spans="1:13" ht="30">
      <c r="A9" s="66"/>
      <c r="B9" s="84" t="s">
        <v>52</v>
      </c>
      <c r="C9" s="67">
        <v>18.645</v>
      </c>
      <c r="D9" s="96">
        <v>0.678</v>
      </c>
      <c r="E9" s="96">
        <v>0.68</v>
      </c>
      <c r="F9" s="90">
        <f t="shared" si="0"/>
        <v>100.29498525073745</v>
      </c>
      <c r="G9" s="96">
        <v>0.68</v>
      </c>
      <c r="H9" s="90">
        <f t="shared" si="1"/>
        <v>100</v>
      </c>
      <c r="I9" s="96">
        <v>0.681</v>
      </c>
      <c r="J9" s="100">
        <f t="shared" si="2"/>
        <v>100.1470588235294</v>
      </c>
      <c r="K9" s="96">
        <v>0.678</v>
      </c>
      <c r="L9" s="98">
        <f t="shared" si="3"/>
        <v>99.55947136563876</v>
      </c>
      <c r="M9" s="74"/>
    </row>
    <row r="10" spans="1:14" ht="48.75" customHeight="1">
      <c r="A10" s="66"/>
      <c r="B10" s="84" t="s">
        <v>55</v>
      </c>
      <c r="C10" s="68"/>
      <c r="D10" s="80">
        <v>89</v>
      </c>
      <c r="E10" s="80">
        <v>95</v>
      </c>
      <c r="F10" s="90">
        <f t="shared" si="0"/>
        <v>106.74157303370787</v>
      </c>
      <c r="G10" s="80">
        <v>91</v>
      </c>
      <c r="H10" s="90">
        <f t="shared" si="1"/>
        <v>95.78947368421052</v>
      </c>
      <c r="I10" s="80">
        <v>89</v>
      </c>
      <c r="J10" s="100">
        <f t="shared" si="2"/>
        <v>97.8021978021978</v>
      </c>
      <c r="K10" s="80">
        <v>89</v>
      </c>
      <c r="L10" s="102">
        <f t="shared" si="3"/>
        <v>100</v>
      </c>
      <c r="M10" s="93"/>
      <c r="N10" s="93"/>
    </row>
    <row r="11" spans="1:13" ht="45" customHeight="1">
      <c r="A11" s="66"/>
      <c r="B11" s="82" t="s">
        <v>56</v>
      </c>
      <c r="C11" s="69">
        <v>9316.1</v>
      </c>
      <c r="D11" s="86">
        <v>12.387</v>
      </c>
      <c r="E11" s="86">
        <v>13.593</v>
      </c>
      <c r="F11" s="90">
        <f t="shared" si="0"/>
        <v>109.73601356260596</v>
      </c>
      <c r="G11" s="86">
        <v>14.932</v>
      </c>
      <c r="H11" s="90">
        <f t="shared" si="1"/>
        <v>109.85065842713162</v>
      </c>
      <c r="I11" s="101">
        <v>16.488</v>
      </c>
      <c r="J11" s="100">
        <f t="shared" si="2"/>
        <v>110.42057326547013</v>
      </c>
      <c r="K11" s="102">
        <v>18.137</v>
      </c>
      <c r="L11" s="102">
        <f t="shared" si="3"/>
        <v>110.00121300339643</v>
      </c>
      <c r="M11" s="74"/>
    </row>
    <row r="12" spans="1:13" ht="33" customHeight="1">
      <c r="A12" s="66"/>
      <c r="B12" s="82" t="s">
        <v>58</v>
      </c>
      <c r="C12" s="70">
        <v>107.7</v>
      </c>
      <c r="D12" s="70">
        <v>96.6</v>
      </c>
      <c r="E12" s="70">
        <v>101.6</v>
      </c>
      <c r="F12" s="104" t="s">
        <v>74</v>
      </c>
      <c r="G12" s="70">
        <v>102.4</v>
      </c>
      <c r="H12" s="104" t="s">
        <v>74</v>
      </c>
      <c r="I12" s="102">
        <v>103.8</v>
      </c>
      <c r="J12" s="104" t="s">
        <v>74</v>
      </c>
      <c r="K12" s="102">
        <v>103.9</v>
      </c>
      <c r="L12" s="104" t="s">
        <v>74</v>
      </c>
      <c r="M12" s="74"/>
    </row>
    <row r="13" spans="1:13" ht="36" customHeight="1">
      <c r="A13" s="66"/>
      <c r="B13" s="82" t="s">
        <v>51</v>
      </c>
      <c r="C13" s="69">
        <v>2901.7</v>
      </c>
      <c r="D13" s="70">
        <v>95.4</v>
      </c>
      <c r="E13" s="70">
        <v>99.4</v>
      </c>
      <c r="F13" s="104" t="s">
        <v>74</v>
      </c>
      <c r="G13" s="70">
        <v>101.5</v>
      </c>
      <c r="H13" s="104" t="s">
        <v>74</v>
      </c>
      <c r="I13" s="102">
        <v>101.9</v>
      </c>
      <c r="J13" s="104" t="s">
        <v>74</v>
      </c>
      <c r="K13" s="106">
        <v>102.1</v>
      </c>
      <c r="L13" s="104" t="s">
        <v>74</v>
      </c>
      <c r="M13" s="74"/>
    </row>
    <row r="14" spans="1:13" ht="30" customHeight="1">
      <c r="A14" s="66"/>
      <c r="B14" s="84" t="s">
        <v>14</v>
      </c>
      <c r="C14" s="67">
        <v>5.268</v>
      </c>
      <c r="D14" s="78">
        <v>6.372</v>
      </c>
      <c r="E14" s="78">
        <v>6.843</v>
      </c>
      <c r="F14" s="90">
        <f t="shared" si="0"/>
        <v>107.39171374764595</v>
      </c>
      <c r="G14" s="78">
        <v>7.453</v>
      </c>
      <c r="H14" s="90">
        <f t="shared" si="1"/>
        <v>108.91421890983489</v>
      </c>
      <c r="I14" s="101">
        <v>8.08</v>
      </c>
      <c r="J14" s="100">
        <f t="shared" si="2"/>
        <v>108.41271971018382</v>
      </c>
      <c r="K14" s="101">
        <v>8.737</v>
      </c>
      <c r="L14" s="102">
        <f t="shared" si="3"/>
        <v>108.13118811881188</v>
      </c>
      <c r="M14" s="74"/>
    </row>
    <row r="15" spans="1:13" ht="28.5" customHeight="1">
      <c r="A15" s="66"/>
      <c r="B15" s="85" t="s">
        <v>49</v>
      </c>
      <c r="C15" s="71"/>
      <c r="D15" s="80"/>
      <c r="E15" s="80"/>
      <c r="F15" s="90" t="e">
        <f t="shared" si="0"/>
        <v>#DIV/0!</v>
      </c>
      <c r="G15" s="80"/>
      <c r="H15" s="90" t="e">
        <f t="shared" si="1"/>
        <v>#DIV/0!</v>
      </c>
      <c r="I15" s="97"/>
      <c r="J15" s="100" t="e">
        <f t="shared" si="2"/>
        <v>#DIV/0!</v>
      </c>
      <c r="K15" s="98"/>
      <c r="L15" s="98" t="e">
        <f t="shared" si="3"/>
        <v>#DIV/0!</v>
      </c>
      <c r="M15" s="74"/>
    </row>
    <row r="16" spans="1:13" ht="46.5" customHeight="1">
      <c r="A16" s="66"/>
      <c r="B16" s="82" t="s">
        <v>53</v>
      </c>
      <c r="C16" s="71"/>
      <c r="D16" s="92"/>
      <c r="E16" s="79"/>
      <c r="F16" s="90" t="e">
        <f t="shared" si="0"/>
        <v>#DIV/0!</v>
      </c>
      <c r="G16" s="79"/>
      <c r="H16" s="90" t="e">
        <f t="shared" si="1"/>
        <v>#DIV/0!</v>
      </c>
      <c r="I16" s="97"/>
      <c r="J16" s="100" t="e">
        <f t="shared" si="2"/>
        <v>#DIV/0!</v>
      </c>
      <c r="K16" s="98"/>
      <c r="L16" s="98" t="e">
        <f t="shared" si="3"/>
        <v>#DIV/0!</v>
      </c>
      <c r="M16" s="74"/>
    </row>
    <row r="17" spans="1:13" ht="30" customHeight="1">
      <c r="A17" s="66"/>
      <c r="B17" s="84" t="s">
        <v>71</v>
      </c>
      <c r="C17" s="68"/>
      <c r="D17" s="94"/>
      <c r="E17" s="94"/>
      <c r="F17" s="90" t="e">
        <f t="shared" si="0"/>
        <v>#DIV/0!</v>
      </c>
      <c r="G17" s="94"/>
      <c r="H17" s="90" t="e">
        <f t="shared" si="1"/>
        <v>#DIV/0!</v>
      </c>
      <c r="I17" s="97"/>
      <c r="J17" s="100" t="e">
        <f t="shared" si="2"/>
        <v>#DIV/0!</v>
      </c>
      <c r="K17" s="98"/>
      <c r="L17" s="98" t="e">
        <f t="shared" si="3"/>
        <v>#DIV/0!</v>
      </c>
      <c r="M17" s="74"/>
    </row>
    <row r="18" spans="1:13" ht="30">
      <c r="A18" s="66"/>
      <c r="B18" s="84" t="s">
        <v>72</v>
      </c>
      <c r="C18" s="68"/>
      <c r="D18" s="94"/>
      <c r="E18" s="94"/>
      <c r="F18" s="90" t="e">
        <f t="shared" si="0"/>
        <v>#DIV/0!</v>
      </c>
      <c r="G18" s="68"/>
      <c r="H18" s="90" t="e">
        <f t="shared" si="1"/>
        <v>#DIV/0!</v>
      </c>
      <c r="I18" s="97"/>
      <c r="J18" s="100" t="e">
        <f t="shared" si="2"/>
        <v>#DIV/0!</v>
      </c>
      <c r="K18" s="98"/>
      <c r="L18" s="98" t="e">
        <f t="shared" si="3"/>
        <v>#DIV/0!</v>
      </c>
      <c r="M18" s="74"/>
    </row>
    <row r="19" spans="1:13" ht="49.5" customHeight="1">
      <c r="A19" s="66"/>
      <c r="B19" s="84" t="s">
        <v>70</v>
      </c>
      <c r="C19" s="68"/>
      <c r="D19" s="94"/>
      <c r="E19" s="94"/>
      <c r="F19" s="90" t="e">
        <f t="shared" si="0"/>
        <v>#DIV/0!</v>
      </c>
      <c r="G19" s="94"/>
      <c r="H19" s="90" t="e">
        <f t="shared" si="1"/>
        <v>#DIV/0!</v>
      </c>
      <c r="I19" s="97"/>
      <c r="J19" s="100" t="e">
        <f t="shared" si="2"/>
        <v>#DIV/0!</v>
      </c>
      <c r="K19" s="98"/>
      <c r="L19" s="98" t="e">
        <f t="shared" si="3"/>
        <v>#DIV/0!</v>
      </c>
      <c r="M19" s="74"/>
    </row>
    <row r="20" spans="1:13" ht="30">
      <c r="A20" s="66"/>
      <c r="B20" s="84" t="s">
        <v>75</v>
      </c>
      <c r="C20" s="72">
        <v>1251300</v>
      </c>
      <c r="D20" s="95"/>
      <c r="E20" s="81"/>
      <c r="F20" s="90" t="e">
        <f t="shared" si="0"/>
        <v>#DIV/0!</v>
      </c>
      <c r="G20" s="81"/>
      <c r="H20" s="90" t="e">
        <f t="shared" si="1"/>
        <v>#DIV/0!</v>
      </c>
      <c r="I20" s="97"/>
      <c r="J20" s="100" t="e">
        <f t="shared" si="2"/>
        <v>#DIV/0!</v>
      </c>
      <c r="K20" s="98"/>
      <c r="L20" s="100" t="e">
        <f t="shared" si="3"/>
        <v>#DIV/0!</v>
      </c>
      <c r="M20" s="74"/>
    </row>
    <row r="21" ht="15">
      <c r="B21" s="76" t="s">
        <v>76</v>
      </c>
    </row>
  </sheetData>
  <sheetProtection/>
  <mergeCells count="5">
    <mergeCell ref="B1:H1"/>
    <mergeCell ref="B2:H2"/>
    <mergeCell ref="B3:H3"/>
    <mergeCell ref="A5:A6"/>
    <mergeCell ref="B5:B6"/>
  </mergeCells>
  <printOptions/>
  <pageMargins left="0.7" right="0.7" top="0.75" bottom="0.75" header="0.3" footer="0.3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777</cp:lastModifiedBy>
  <cp:lastPrinted>2014-12-02T07:39:16Z</cp:lastPrinted>
  <dcterms:created xsi:type="dcterms:W3CDTF">2010-11-18T16:28:39Z</dcterms:created>
  <dcterms:modified xsi:type="dcterms:W3CDTF">2015-06-18T05:26:12Z</dcterms:modified>
  <cp:category/>
  <cp:version/>
  <cp:contentType/>
  <cp:contentStatus/>
</cp:coreProperties>
</file>